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defaultThemeVersion="166925"/>
  <mc:AlternateContent xmlns:mc="http://schemas.openxmlformats.org/markup-compatibility/2006">
    <mc:Choice Requires="x15">
      <x15ac:absPath xmlns:x15ac="http://schemas.microsoft.com/office/spreadsheetml/2010/11/ac" url="https://uofwaterloo-my.sharepoint.com/personal/d2shantz_uwaterloo_ca/Documents/Working on/"/>
    </mc:Choice>
  </mc:AlternateContent>
  <xr:revisionPtr revIDLastSave="0" documentId="8_{295C3D03-1D58-43AB-B834-314E0837B4D1}" xr6:coauthVersionLast="47" xr6:coauthVersionMax="47" xr10:uidLastSave="{00000000-0000-0000-0000-000000000000}"/>
  <bookViews>
    <workbookView xWindow="-10800" yWindow="-18990" windowWidth="27225" windowHeight="17235" xr2:uid="{DA679D70-E06F-4F7C-A09E-5E158882795A}"/>
  </bookViews>
  <sheets>
    <sheet name="PhD - F21 Onward" sheetId="1" r:id="rId1"/>
    <sheet name="MMath - F21 Onward" sheetId="3" r:id="rId2"/>
    <sheet name="MMath - Prior to F21"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3" l="1"/>
  <c r="E6" i="3"/>
  <c r="D6" i="3"/>
  <c r="B6" i="3"/>
  <c r="I15" i="4" l="1"/>
  <c r="H15" i="4"/>
  <c r="I15" i="3"/>
  <c r="H15" i="3"/>
  <c r="C13" i="3"/>
  <c r="B13" i="3"/>
  <c r="Q18" i="1" l="1"/>
  <c r="C16" i="1"/>
  <c r="C6" i="3"/>
  <c r="G7" i="3" l="1"/>
  <c r="G13" i="3"/>
  <c r="G6" i="3"/>
  <c r="G14" i="3"/>
  <c r="G13" i="4"/>
  <c r="G14" i="4"/>
  <c r="G6" i="4"/>
  <c r="G7" i="4"/>
  <c r="C6" i="4"/>
  <c r="F6" i="4"/>
  <c r="E6" i="4"/>
  <c r="D6" i="4"/>
  <c r="B6" i="4"/>
  <c r="S40" i="1"/>
  <c r="M40" i="1"/>
  <c r="L40" i="1"/>
  <c r="K40" i="1"/>
  <c r="J40" i="1"/>
  <c r="I40" i="1"/>
  <c r="H40" i="1"/>
  <c r="G40" i="1"/>
  <c r="F40" i="1"/>
  <c r="E40" i="1"/>
  <c r="D40" i="1"/>
  <c r="C40" i="1"/>
  <c r="B40" i="1"/>
  <c r="S39" i="1"/>
  <c r="M39" i="1"/>
  <c r="K39" i="1"/>
  <c r="J39" i="1"/>
  <c r="H39" i="1"/>
  <c r="G39" i="1"/>
  <c r="E39" i="1"/>
  <c r="D39" i="1"/>
  <c r="B39" i="1"/>
  <c r="P38" i="1"/>
  <c r="P41" i="1" s="1"/>
  <c r="O38" i="1"/>
  <c r="O41" i="1" s="1"/>
  <c r="N38" i="1"/>
  <c r="J38" i="1"/>
  <c r="I38" i="1"/>
  <c r="H38" i="1"/>
  <c r="G38" i="1"/>
  <c r="F38" i="1"/>
  <c r="E38" i="1"/>
  <c r="D38" i="1"/>
  <c r="C38" i="1"/>
  <c r="B38" i="1"/>
  <c r="W32" i="1"/>
  <c r="O32" i="1"/>
  <c r="N32" i="1"/>
  <c r="M32" i="1"/>
  <c r="L32" i="1"/>
  <c r="K32" i="1"/>
  <c r="J32" i="1"/>
  <c r="I32" i="1"/>
  <c r="H32" i="1"/>
  <c r="G32" i="1"/>
  <c r="F32" i="1"/>
  <c r="E32" i="1"/>
  <c r="D32" i="1"/>
  <c r="C32" i="1"/>
  <c r="B32" i="1"/>
  <c r="S31" i="1"/>
  <c r="Q31" i="1"/>
  <c r="P31" i="1"/>
  <c r="N31" i="1"/>
  <c r="M31" i="1"/>
  <c r="K31" i="1"/>
  <c r="J31" i="1"/>
  <c r="H31" i="1"/>
  <c r="G31" i="1"/>
  <c r="E31" i="1"/>
  <c r="D31" i="1"/>
  <c r="B31" i="1"/>
  <c r="S30" i="1"/>
  <c r="R30" i="1"/>
  <c r="Q30" i="1"/>
  <c r="P30" i="1"/>
  <c r="M30" i="1"/>
  <c r="L30" i="1"/>
  <c r="K30" i="1"/>
  <c r="J30" i="1"/>
  <c r="I30" i="1"/>
  <c r="H30" i="1"/>
  <c r="G30" i="1"/>
  <c r="F30" i="1"/>
  <c r="E30" i="1"/>
  <c r="R25" i="1"/>
  <c r="M25" i="1"/>
  <c r="L25" i="1"/>
  <c r="K25" i="1"/>
  <c r="J25" i="1"/>
  <c r="I25" i="1"/>
  <c r="H25" i="1"/>
  <c r="G25" i="1"/>
  <c r="F25" i="1"/>
  <c r="E25" i="1"/>
  <c r="D25" i="1"/>
  <c r="C25" i="1"/>
  <c r="B25" i="1"/>
  <c r="R24" i="1"/>
  <c r="M24" i="1"/>
  <c r="K24" i="1"/>
  <c r="J24" i="1"/>
  <c r="H24" i="1"/>
  <c r="G24" i="1"/>
  <c r="E24" i="1"/>
  <c r="D24" i="1"/>
  <c r="B24" i="1"/>
  <c r="P23" i="1"/>
  <c r="P26" i="1" s="1"/>
  <c r="O23" i="1"/>
  <c r="O26" i="1" s="1"/>
  <c r="N23" i="1"/>
  <c r="M23" i="1"/>
  <c r="L23" i="1"/>
  <c r="K23" i="1"/>
  <c r="J23" i="1"/>
  <c r="I23" i="1"/>
  <c r="H23" i="1"/>
  <c r="G23" i="1"/>
  <c r="F23" i="1"/>
  <c r="E23" i="1"/>
  <c r="D23" i="1"/>
  <c r="C23" i="1"/>
  <c r="B23" i="1"/>
  <c r="S18" i="1"/>
  <c r="R18" i="1"/>
  <c r="V18" i="1"/>
  <c r="P18" i="1"/>
  <c r="O18" i="1"/>
  <c r="N18" i="1"/>
  <c r="M18" i="1"/>
  <c r="L18" i="1"/>
  <c r="K18" i="1"/>
  <c r="J18" i="1"/>
  <c r="I18" i="1"/>
  <c r="H18" i="1"/>
  <c r="G18" i="1"/>
  <c r="F18" i="1"/>
  <c r="E18" i="1"/>
  <c r="D18" i="1"/>
  <c r="C18" i="1"/>
  <c r="B18" i="1"/>
  <c r="S17" i="1"/>
  <c r="Q17" i="1"/>
  <c r="P17" i="1"/>
  <c r="N17" i="1"/>
  <c r="M17" i="1"/>
  <c r="K17" i="1"/>
  <c r="J17" i="1"/>
  <c r="H17" i="1"/>
  <c r="G17" i="1"/>
  <c r="E17" i="1"/>
  <c r="D17" i="1"/>
  <c r="B17" i="1"/>
  <c r="S16" i="1"/>
  <c r="R16" i="1"/>
  <c r="Q16" i="1"/>
  <c r="P16" i="1"/>
  <c r="O16" i="1"/>
  <c r="N16" i="1"/>
  <c r="M16" i="1"/>
  <c r="L16" i="1"/>
  <c r="K16" i="1"/>
  <c r="J16" i="1"/>
  <c r="I16" i="1"/>
  <c r="H16" i="1"/>
  <c r="G16" i="1"/>
  <c r="F16" i="1"/>
  <c r="E16" i="1"/>
  <c r="D16" i="1"/>
  <c r="B16" i="1"/>
  <c r="B13" i="1"/>
  <c r="D30" i="1" s="1"/>
  <c r="B11" i="1"/>
  <c r="K38" i="1" s="1"/>
  <c r="B8" i="1"/>
  <c r="J19" i="1" l="1"/>
  <c r="K26" i="1"/>
  <c r="Q40" i="1"/>
  <c r="R40" i="1"/>
  <c r="M26" i="1"/>
  <c r="G16" i="3"/>
  <c r="G16" i="4"/>
  <c r="I39" i="1"/>
  <c r="I41" i="1" s="1"/>
  <c r="C31" i="1"/>
  <c r="T31" i="1" s="1"/>
  <c r="F17" i="1"/>
  <c r="F19" i="1" s="1"/>
  <c r="J26" i="1"/>
  <c r="E19" i="1"/>
  <c r="U32" i="1"/>
  <c r="V32" i="1"/>
  <c r="G41" i="1"/>
  <c r="H41" i="1"/>
  <c r="G19" i="1"/>
  <c r="T18" i="1"/>
  <c r="P33" i="1"/>
  <c r="Q33" i="1"/>
  <c r="T32" i="1"/>
  <c r="J41" i="1"/>
  <c r="Q25" i="1"/>
  <c r="D19" i="1"/>
  <c r="S19" i="1"/>
  <c r="B26" i="1"/>
  <c r="K19" i="1"/>
  <c r="V16" i="1"/>
  <c r="T16" i="1"/>
  <c r="Q23" i="1"/>
  <c r="S38" i="1"/>
  <c r="E26" i="1"/>
  <c r="R23" i="1"/>
  <c r="R26" i="1" s="1"/>
  <c r="E33" i="1"/>
  <c r="O31" i="1"/>
  <c r="V31" i="1" s="1"/>
  <c r="M19" i="1"/>
  <c r="H26" i="1"/>
  <c r="M33" i="1"/>
  <c r="F39" i="1"/>
  <c r="F41" i="1" s="1"/>
  <c r="G26" i="1"/>
  <c r="N19" i="1"/>
  <c r="B41" i="1"/>
  <c r="R17" i="1"/>
  <c r="H19" i="1"/>
  <c r="P19" i="1"/>
  <c r="H33" i="1"/>
  <c r="D41" i="1"/>
  <c r="R31" i="1"/>
  <c r="R33" i="1" s="1"/>
  <c r="D33" i="1"/>
  <c r="D26" i="1"/>
  <c r="F24" i="1"/>
  <c r="F26" i="1" s="1"/>
  <c r="E41" i="1"/>
  <c r="G33" i="1"/>
  <c r="J33" i="1"/>
  <c r="S33" i="1"/>
  <c r="K33" i="1"/>
  <c r="K41" i="1"/>
  <c r="U18" i="1"/>
  <c r="N26" i="1"/>
  <c r="C17" i="1"/>
  <c r="C19" i="1" s="1"/>
  <c r="Q19" i="1"/>
  <c r="C24" i="1"/>
  <c r="C26" i="1" s="1"/>
  <c r="N30" i="1"/>
  <c r="M38" i="1"/>
  <c r="M41" i="1" s="1"/>
  <c r="C39" i="1"/>
  <c r="Q39" i="1" s="1"/>
  <c r="U30" i="1"/>
  <c r="L38" i="1"/>
  <c r="L17" i="1"/>
  <c r="L19" i="1" s="1"/>
  <c r="B19" i="1"/>
  <c r="L24" i="1"/>
  <c r="L26" i="1" s="1"/>
  <c r="O30" i="1"/>
  <c r="W30" i="1"/>
  <c r="I31" i="1"/>
  <c r="I33" i="1" s="1"/>
  <c r="L39" i="1"/>
  <c r="R39" i="1" s="1"/>
  <c r="N41" i="1"/>
  <c r="S41" i="1" s="1"/>
  <c r="O17" i="1"/>
  <c r="U17" i="1" s="1"/>
  <c r="B30" i="1"/>
  <c r="L31" i="1"/>
  <c r="L33" i="1" s="1"/>
  <c r="Q38" i="1"/>
  <c r="U16" i="1"/>
  <c r="C30" i="1"/>
  <c r="I17" i="1"/>
  <c r="I19" i="1" s="1"/>
  <c r="I24" i="1"/>
  <c r="I26" i="1" s="1"/>
  <c r="F31" i="1"/>
  <c r="F33" i="1" s="1"/>
  <c r="C33" i="1" l="1"/>
  <c r="O33" i="1"/>
  <c r="V17" i="1"/>
  <c r="R19" i="1"/>
  <c r="W33" i="1"/>
  <c r="Q24" i="1"/>
  <c r="V19" i="1"/>
  <c r="Q26" i="1"/>
  <c r="W31" i="1"/>
  <c r="R38" i="1"/>
  <c r="R41" i="1" s="1"/>
  <c r="Q41" i="1"/>
  <c r="L41" i="1"/>
  <c r="C41" i="1"/>
  <c r="U31" i="1"/>
  <c r="U33" i="1" s="1"/>
  <c r="T30" i="1"/>
  <c r="T33" i="1" s="1"/>
  <c r="B33" i="1"/>
  <c r="N33" i="1"/>
  <c r="V30" i="1"/>
  <c r="V33" i="1" s="1"/>
  <c r="U19" i="1"/>
  <c r="O19" i="1"/>
  <c r="T17" i="1"/>
  <c r="T19" i="1" s="1"/>
  <c r="F14" i="4" l="1"/>
  <c r="E14" i="4"/>
  <c r="D14" i="4"/>
  <c r="B14" i="4"/>
  <c r="F13" i="4"/>
  <c r="F16" i="4" s="1"/>
  <c r="E13" i="4"/>
  <c r="D13" i="4"/>
  <c r="C13" i="4"/>
  <c r="B13" i="4"/>
  <c r="I8" i="4"/>
  <c r="H8" i="4"/>
  <c r="L6" i="4"/>
  <c r="C14" i="4" s="1"/>
  <c r="F7" i="4"/>
  <c r="F9" i="4" s="1"/>
  <c r="E7" i="4"/>
  <c r="E9" i="4" s="1"/>
  <c r="D7" i="4"/>
  <c r="D9" i="4" s="1"/>
  <c r="B7" i="4"/>
  <c r="B9" i="4" s="1"/>
  <c r="H6" i="4"/>
  <c r="G9" i="4"/>
  <c r="F14" i="3"/>
  <c r="E14" i="3"/>
  <c r="I14" i="3" s="1"/>
  <c r="D14" i="3"/>
  <c r="B14" i="3"/>
  <c r="B16" i="3" s="1"/>
  <c r="F13" i="3"/>
  <c r="F16" i="3" s="1"/>
  <c r="E13" i="3"/>
  <c r="D13" i="3"/>
  <c r="I8" i="3"/>
  <c r="H8" i="3"/>
  <c r="L6" i="3"/>
  <c r="C14" i="3" s="1"/>
  <c r="C16" i="3" s="1"/>
  <c r="F7" i="3"/>
  <c r="F9" i="3" s="1"/>
  <c r="E7" i="3"/>
  <c r="D7" i="3"/>
  <c r="D9" i="3" s="1"/>
  <c r="B7" i="3"/>
  <c r="B9" i="3" s="1"/>
  <c r="H6" i="3"/>
  <c r="G9" i="3"/>
  <c r="D16" i="3" l="1"/>
  <c r="E16" i="3"/>
  <c r="I7" i="3"/>
  <c r="B16" i="4"/>
  <c r="C16" i="4"/>
  <c r="D16" i="4"/>
  <c r="E16" i="4"/>
  <c r="I14" i="4"/>
  <c r="C7" i="3"/>
  <c r="C9" i="3" s="1"/>
  <c r="H14" i="3"/>
  <c r="H13" i="3"/>
  <c r="H16" i="3" s="1"/>
  <c r="H14" i="4"/>
  <c r="C7" i="4"/>
  <c r="C9" i="4" s="1"/>
  <c r="I13" i="4"/>
  <c r="I16" i="4" s="1"/>
  <c r="I13" i="3"/>
  <c r="I16" i="3" s="1"/>
  <c r="I7" i="4"/>
  <c r="I6" i="4"/>
  <c r="H13" i="4"/>
  <c r="H16" i="4" s="1"/>
  <c r="E9" i="3"/>
  <c r="I6" i="3"/>
  <c r="I9" i="3" s="1"/>
  <c r="J16" i="3" l="1"/>
  <c r="H7" i="3"/>
  <c r="H9" i="3" s="1"/>
  <c r="J9" i="3" s="1"/>
  <c r="I9" i="4"/>
  <c r="H7" i="4"/>
  <c r="H9" i="4" s="1"/>
  <c r="J16" i="4" l="1"/>
  <c r="J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tc={08E19AC5-13FB-4796-80E9-82B63CC09713}</author>
    <author>Rhys Carter</author>
    <author>tc={EACA87BD-9642-4E15-BB2D-A4405DF3A1F1}</author>
  </authors>
  <commentList>
    <comment ref="C7" authorId="0" shapeId="0" xr:uid="{15C2E270-F578-4582-829F-AB727FE1C519}">
      <text>
        <r>
          <rPr>
            <b/>
            <sz val="10"/>
            <color rgb="FF000000"/>
            <rFont val="Tahoma"/>
            <family val="2"/>
          </rPr>
          <t xml:space="preserve">Double TA amount
</t>
        </r>
        <r>
          <rPr>
            <sz val="10"/>
            <color rgb="FF000000"/>
            <rFont val="Tahoma"/>
            <family val="2"/>
          </rPr>
          <t xml:space="preserve">
</t>
        </r>
      </text>
    </comment>
    <comment ref="C13" authorId="1" shapeId="0" xr:uid="{08E19AC5-13FB-4796-80E9-82B63CC09713}">
      <text>
        <t>[Threaded comment]
Your version of Excel allows you to read this threaded comment; however, any edits to it will get removed if the file is opened in a newer version of Excel. Learn more: https://go.microsoft.com/fwlink/?linkid=870924
Comment:
    Adjust $ so line C15 equals B and D15</t>
      </text>
    </comment>
    <comment ref="G13" authorId="2" shapeId="0" xr:uid="{DFFF0B1B-1B68-493E-A922-B64FD6FBECE5}">
      <text>
        <r>
          <rPr>
            <b/>
            <sz val="9"/>
            <color indexed="81"/>
            <rFont val="Tahoma"/>
            <family val="2"/>
          </rPr>
          <t>This amount includes Grs + 2500 IMAE Equivalent.</t>
        </r>
      </text>
    </comment>
    <comment ref="G15" authorId="3" shapeId="0" xr:uid="{EACA87BD-9642-4E15-BB2D-A4405DF3A1F1}">
      <text>
        <t>[Threaded comment]
Your version of Excel allows you to read this threaded comment; however, any edits to it will get removed if the file is opened in a newer version of Excel. Learn more: https://go.microsoft.com/fwlink/?linkid=870924
Comment:
    Paid by supervisor 6th term</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Microsoft Office User</author>
    <author>Rhys Carter</author>
    <author>tc={5977E733-1622-49BF-8759-7B54B863E174}</author>
  </authors>
  <commentList>
    <comment ref="C7" authorId="0" shapeId="0" xr:uid="{29D3CAE2-64A6-467D-97BB-975C897EE102}">
      <text>
        <r>
          <rPr>
            <b/>
            <sz val="10"/>
            <color rgb="FF000000"/>
            <rFont val="Tahoma"/>
            <family val="2"/>
          </rPr>
          <t xml:space="preserve">Double TA amount
</t>
        </r>
        <r>
          <rPr>
            <sz val="10"/>
            <color rgb="FF000000"/>
            <rFont val="Tahoma"/>
            <family val="2"/>
          </rPr>
          <t xml:space="preserve">
</t>
        </r>
      </text>
    </comment>
    <comment ref="G13" authorId="1" shapeId="0" xr:uid="{D977D90C-E709-47F4-BD23-23323D914074}">
      <text>
        <r>
          <rPr>
            <b/>
            <sz val="9"/>
            <color indexed="81"/>
            <rFont val="Tahoma"/>
            <family val="2"/>
          </rPr>
          <t xml:space="preserve">This amount includes GRS + 2500 IMAE equivalent.
</t>
        </r>
      </text>
    </comment>
    <comment ref="G15" authorId="2" shapeId="0" xr:uid="{5977E733-1622-49BF-8759-7B54B863E174}">
      <text>
        <t>[Threaded comment]
Your version of Excel allows you to read this threaded comment; however, any edits to it will get removed if the file is opened in a newer version of Excel. Learn more: https://go.microsoft.com/fwlink/?linkid=870924
Comment:
    Paid by supervisor 6th term</t>
      </text>
    </comment>
  </commentList>
</comments>
</file>

<file path=xl/sharedStrings.xml><?xml version="1.0" encoding="utf-8"?>
<sst xmlns="http://schemas.openxmlformats.org/spreadsheetml/2006/main" count="210" uniqueCount="82">
  <si>
    <t>Funding Amounts</t>
  </si>
  <si>
    <t>Amount</t>
  </si>
  <si>
    <t>PhD Canadian (with 1 TA)</t>
  </si>
  <si>
    <t>PhD Canadian (with 2 TAs)</t>
  </si>
  <si>
    <t>PhD visa from Master's or Bachelor's (with 1 TA)</t>
  </si>
  <si>
    <t>PhD visa from Master's or Bachelor's (with 2 TAs)</t>
  </si>
  <si>
    <t>DGSA</t>
  </si>
  <si>
    <t>TA (single)</t>
  </si>
  <si>
    <t>TA (double)</t>
  </si>
  <si>
    <t>IDSA</t>
  </si>
  <si>
    <t>IDSA paid by university - PhD from Master's year 4 (terms 10, 11, 12)</t>
  </si>
  <si>
    <t>IDSA paid by supervisor - PhD from Master's year 4 (terms 10, 11, 12)</t>
  </si>
  <si>
    <t>IDSA paid by university - PhD from Bachelor's terms 1, 2, 3, 13, 14 (S19+)</t>
  </si>
  <si>
    <t>IDSA paid by supervisor - PhD from Bachelor's terms 1, 2, 3,  13, 14 (S19+)</t>
  </si>
  <si>
    <t>Yearly Totals</t>
  </si>
  <si>
    <t>PhD Canadian (from Bachelor's)</t>
  </si>
  <si>
    <t>Term 1</t>
  </si>
  <si>
    <t>Term 2</t>
  </si>
  <si>
    <t>Term 3</t>
  </si>
  <si>
    <t>Term 4</t>
  </si>
  <si>
    <t>Term 5</t>
  </si>
  <si>
    <t>Term 6</t>
  </si>
  <si>
    <t>Term 7</t>
  </si>
  <si>
    <t>Term 8</t>
  </si>
  <si>
    <t>Term 9</t>
  </si>
  <si>
    <t>Term 10</t>
  </si>
  <si>
    <t>Term 11</t>
  </si>
  <si>
    <t>Term 12</t>
  </si>
  <si>
    <t>Term 13</t>
  </si>
  <si>
    <t>Term 14</t>
  </si>
  <si>
    <t>Term 15</t>
  </si>
  <si>
    <t>Term 16</t>
  </si>
  <si>
    <t>Term 17</t>
  </si>
  <si>
    <t>Term 18</t>
  </si>
  <si>
    <t>Terms 1-12</t>
  </si>
  <si>
    <t>Terms 13-15</t>
  </si>
  <si>
    <t>Terms 16-18</t>
  </si>
  <si>
    <t>RA (paid by supervisor)</t>
  </si>
  <si>
    <t>TA (paid by department)</t>
  </si>
  <si>
    <t>Domestic Graduate Student Award (DGSA)</t>
  </si>
  <si>
    <t>Term totals:</t>
  </si>
  <si>
    <t>PhD Canadian (from Master's)</t>
  </si>
  <si>
    <t>PhD Visa from Bachelor's (Spring 2019 onward)</t>
  </si>
  <si>
    <t>Terms 1-3</t>
  </si>
  <si>
    <t>Term 4-12</t>
  </si>
  <si>
    <t>IDSA (paid for by university)</t>
  </si>
  <si>
    <t>IDSA for terms 1-3 is $2500 from the university and $2640 from the supervisor. For terms 4-12 it is paid in full by the university. In term 13 and 14 the university pays $2500 and supervisor pays $2640.</t>
  </si>
  <si>
    <t>PhD Visa from Master's</t>
  </si>
  <si>
    <t>Terms 1-9</t>
  </si>
  <si>
    <t>Terms 10-12</t>
  </si>
  <si>
    <t>IDSA is paid in full by the university until term 10. In terms 10-12 the university pays $3427 and supervisor pays $1713.</t>
  </si>
  <si>
    <t>*PhD from Master's students are guaranteed year 4 years of funding as per their offer of admission.</t>
  </si>
  <si>
    <t>**PhD from Bachelor's students are guaranteed year 5 years of funding as per their offer of admission.</t>
  </si>
  <si>
    <t>***The double TA may be shifted to other terms based on TA needs. PhD students normally complete a minimum of one double TA per year.</t>
  </si>
  <si>
    <t>****A TA may be assigned based on availability, even if student is over TA eligibility .</t>
  </si>
  <si>
    <t>*****The DGSA is generally counted to be part of the RA funding and is not advertised as a separate award. DGSA is included in the funding calculations noted in students offer of admission. Students automatically receive the DGSA if they meet eligibility requirements. In the event a student does not meet these requirements, the supervisor covers the amount as part of the RA (GRS). DGSA requirements are within program time limit and a standing of academic excellence (80% CGPA).</t>
  </si>
  <si>
    <t>*****Information regarding IDSA can be found here: https://uwaterloo.ca/graduate-studies-postdoctoral-affairs/awards/international-doctoral-student-award-idsa</t>
  </si>
  <si>
    <t xml:space="preserve">***** Tuition Fees schedule can be found here, https://uwaterloo.ca/finance/student-financial-services/tuition-fee-schedules  </t>
  </si>
  <si>
    <t>Updated December 2025</t>
  </si>
  <si>
    <t>Variables</t>
  </si>
  <si>
    <t>MMath DOMESTIC</t>
  </si>
  <si>
    <t>Domestic</t>
  </si>
  <si>
    <t>International</t>
  </si>
  <si>
    <t xml:space="preserve">The charts in this document provide a breakdown of minimum funding provided to students by the Cheriton School of Computer Science as part of their offer of admission, as detailed on our Funding and Awards page. The minimum funding is made up of Research Assistantship (RA) and Teaching Assistantship (TA). This funding is for students with a first term in Fall 2021 and onwards. </t>
  </si>
  <si>
    <t>RA Rate (single TA)</t>
  </si>
  <si>
    <t>RA Rate (double TA)</t>
  </si>
  <si>
    <t>MMath Canadian</t>
  </si>
  <si>
    <t>Terms 4-6</t>
  </si>
  <si>
    <t>TA Rate (single)</t>
  </si>
  <si>
    <t>TA Rate (double)</t>
  </si>
  <si>
    <t>MMath INTERNATIONAL</t>
  </si>
  <si>
    <t>MMath Visa</t>
  </si>
  <si>
    <t>Terms 3</t>
  </si>
  <si>
    <t>IMAE (paid by GSPA/supervisor)</t>
  </si>
  <si>
    <t>*MMath students are guaranteed 2 years of funding as per their offer of admission. Eligibility for funding is based on program time limits (6 terms for MMath Thesis students) and maintain satisfactory program progress.</t>
  </si>
  <si>
    <t>**The double TA may be shifted to other terms based on TA needs. MMath Thesis students complete a minimum of one double TA.</t>
  </si>
  <si>
    <t>***The DGSA is generally counted to be part of the RA funding and is not advertised as a separate award. The DGSA is included in the funding calculations noted in students offer of admission. Students automatically receive the DGSA if they meet eligibility requirements. In the event a student does not meet these requirements, the Supervisor can cover the amount as part of the RA (GRS). DGSA requirements are within program time limit and a standing of academic excellence (80% CGPA).</t>
  </si>
  <si>
    <t>****OPTIONAL - International term 6 RA includes 2500 to cover the equivalent of IMAE (which is offered for 5 terms).</t>
  </si>
  <si>
    <t>The charts in this document provide a breakdown of minimum funding provided to students by the Cheriton School of Computer Science as part of their offer of admission, as detailed on our Funding and Awards page. The minimum funding is made up of Research Assistantship (RA) and Teaching Assistantship (TA). This funding is for students with a first term prior to Fall 2021.</t>
  </si>
  <si>
    <t>*MMath students are guaranteed year 1 funding as per their offer of admission. Eligibility for funding is based on program time limits (6 terms for MMath Thesis students) and maintain satisfactory program progress.</t>
  </si>
  <si>
    <t>****International term 6 RA includes 2500 to cover the equivalent of IMAE (which is offered for 5 terms).</t>
  </si>
  <si>
    <t>Updated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</si>
</sst>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4">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4"/>
      <color theme="1"/>
      <name val="Calibri"/>
      <family val="2"/>
      <scheme val="minor"/>
    </font>
    <font>
      <sz val="12"/>
      <color rgb="FFFF0000"/>
      <name val="Calibri"/>
      <family val="2"/>
      <scheme val="minor"/>
    </font>
    <font>
      <b/>
      <u val="double"/>
      <sz val="12"/>
      <color rgb="FFFF0000"/>
      <name val="Calibri"/>
      <family val="2"/>
      <scheme val="minor"/>
    </font>
    <font>
      <sz val="10"/>
      <color theme="1"/>
      <name val="Calibri"/>
      <family val="2"/>
      <scheme val="minor"/>
    </font>
    <font>
      <b/>
      <sz val="10"/>
      <color rgb="FF000000"/>
      <name val="Tahoma"/>
      <family val="2"/>
    </font>
    <font>
      <sz val="10"/>
      <color rgb="FF000000"/>
      <name val="Tahoma"/>
      <family val="2"/>
    </font>
    <font>
      <b/>
      <sz val="9"/>
      <color indexed="81"/>
      <name val="Tahoma"/>
      <family val="2"/>
    </font>
    <font>
      <sz val="12"/>
      <name val="Calibri"/>
      <family val="2"/>
      <scheme val="minor"/>
    </font>
    <font>
      <b/>
      <sz val="11"/>
      <color theme="1"/>
      <name val="Calibri"/>
      <family val="2"/>
      <scheme val="minor"/>
    </font>
    <font>
      <b/>
      <u/>
      <sz val="14"/>
      <name val="Calibri"/>
      <family val="2"/>
      <scheme val="minor"/>
    </font>
  </fonts>
  <fills count="6">
    <fill>
      <patternFill patternType="none"/>
    </fill>
    <fill>
      <patternFill patternType="gray125"/>
    </fill>
    <fill>
      <patternFill patternType="solid">
        <fgColor rgb="FFFFFFCC"/>
      </patternFill>
    </fill>
    <fill>
      <patternFill patternType="solid">
        <fgColor theme="9" tint="0.59999389629810485"/>
        <bgColor indexed="64"/>
      </patternFill>
    </fill>
    <fill>
      <patternFill patternType="solid">
        <fgColor theme="0"/>
        <bgColor indexed="64"/>
      </patternFill>
    </fill>
    <fill>
      <patternFill patternType="solid">
        <fgColor rgb="FF00B050"/>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style="thin">
        <color indexed="64"/>
      </top>
      <bottom/>
      <diagonal/>
    </border>
    <border>
      <left style="thin">
        <color rgb="FFB2B2B2"/>
      </left>
      <right/>
      <top style="thin">
        <color rgb="FFB2B2B2"/>
      </top>
      <bottom style="thin">
        <color rgb="FFB2B2B2"/>
      </bottom>
      <diagonal/>
    </border>
    <border>
      <left/>
      <right/>
      <top style="thin">
        <color rgb="FFB2B2B2"/>
      </top>
      <bottom style="thin">
        <color rgb="FFB2B2B2"/>
      </bottom>
      <diagonal/>
    </border>
    <border>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ck">
        <color theme="4" tint="0.499984740745262"/>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4">
    <xf numFmtId="0" fontId="0" fillId="0" borderId="0"/>
    <xf numFmtId="0" fontId="2" fillId="0" borderId="1" applyNumberFormat="0" applyFill="0" applyAlignment="0" applyProtection="0"/>
    <xf numFmtId="0" fontId="3" fillId="0" borderId="2" applyNumberFormat="0" applyFill="0" applyAlignment="0" applyProtection="0"/>
    <xf numFmtId="0" fontId="1" fillId="2" borderId="3" applyNumberFormat="0" applyFont="0" applyAlignment="0" applyProtection="0"/>
  </cellStyleXfs>
  <cellXfs count="72">
    <xf numFmtId="0" fontId="0" fillId="0" borderId="0" xfId="0"/>
    <xf numFmtId="0" fontId="0" fillId="0" borderId="4" xfId="0" applyBorder="1" applyAlignment="1">
      <alignment horizontal="right"/>
    </xf>
    <xf numFmtId="0" fontId="0" fillId="0" borderId="0" xfId="0" applyAlignment="1">
      <alignment horizontal="center"/>
    </xf>
    <xf numFmtId="0" fontId="0" fillId="0" borderId="8" xfId="0" applyBorder="1" applyAlignment="1">
      <alignment horizontal="center" vertical="center"/>
    </xf>
    <xf numFmtId="0" fontId="3" fillId="0" borderId="8" xfId="2" applyBorder="1" applyAlignment="1">
      <alignment horizontal="center" vertical="center"/>
    </xf>
    <xf numFmtId="0" fontId="3" fillId="0" borderId="9" xfId="2" applyBorder="1" applyAlignment="1">
      <alignment horizontal="left" vertical="center"/>
    </xf>
    <xf numFmtId="0" fontId="0" fillId="0" borderId="9" xfId="0" applyBorder="1"/>
    <xf numFmtId="0" fontId="2" fillId="0" borderId="1" xfId="1" applyAlignment="1">
      <alignment horizontal="center" wrapText="1"/>
    </xf>
    <xf numFmtId="0" fontId="3" fillId="0" borderId="2" xfId="2" applyAlignment="1">
      <alignment horizontal="center"/>
    </xf>
    <xf numFmtId="0" fontId="0" fillId="0" borderId="0" xfId="0" applyAlignment="1">
      <alignment horizontal="center" vertical="center"/>
    </xf>
    <xf numFmtId="164" fontId="0" fillId="0" borderId="0" xfId="0" applyNumberFormat="1" applyAlignment="1">
      <alignment horizontal="center" vertical="center"/>
    </xf>
    <xf numFmtId="164" fontId="0" fillId="0" borderId="10" xfId="0" applyNumberFormat="1" applyBorder="1" applyAlignment="1">
      <alignment horizontal="center" vertical="center"/>
    </xf>
    <xf numFmtId="0" fontId="3" fillId="0" borderId="8" xfId="2" applyFill="1" applyBorder="1" applyAlignment="1">
      <alignment horizontal="left" vertical="center"/>
    </xf>
    <xf numFmtId="0" fontId="0" fillId="0" borderId="4" xfId="0" applyBorder="1" applyAlignment="1">
      <alignment horizontal="center"/>
    </xf>
    <xf numFmtId="164" fontId="0" fillId="0" borderId="4" xfId="0" applyNumberFormat="1" applyBorder="1" applyAlignment="1">
      <alignment horizontal="center"/>
    </xf>
    <xf numFmtId="164" fontId="5" fillId="0" borderId="4" xfId="0" applyNumberFormat="1" applyFont="1" applyBorder="1" applyAlignment="1">
      <alignment horizontal="center"/>
    </xf>
    <xf numFmtId="164" fontId="6" fillId="0" borderId="0" xfId="0" applyNumberFormat="1" applyFont="1"/>
    <xf numFmtId="164" fontId="0" fillId="0" borderId="0" xfId="0" applyNumberFormat="1" applyAlignment="1">
      <alignment horizontal="center"/>
    </xf>
    <xf numFmtId="164" fontId="5" fillId="0" borderId="0" xfId="0" applyNumberFormat="1" applyFont="1" applyAlignment="1">
      <alignment horizontal="center"/>
    </xf>
    <xf numFmtId="0" fontId="3" fillId="0" borderId="2" xfId="2" applyAlignment="1">
      <alignment horizontal="center" wrapText="1"/>
    </xf>
    <xf numFmtId="0" fontId="0" fillId="0" borderId="4" xfId="0" applyBorder="1" applyAlignment="1">
      <alignment horizontal="center" vertical="center"/>
    </xf>
    <xf numFmtId="164" fontId="0" fillId="0" borderId="4" xfId="0" applyNumberFormat="1" applyBorder="1" applyAlignment="1">
      <alignment horizontal="center" vertical="center"/>
    </xf>
    <xf numFmtId="0" fontId="0" fillId="3" borderId="0" xfId="0" applyFill="1"/>
    <xf numFmtId="0" fontId="2" fillId="0" borderId="1" xfId="1" applyAlignment="1">
      <alignment horizontal="left" wrapText="1"/>
    </xf>
    <xf numFmtId="0" fontId="3" fillId="0" borderId="2" xfId="2" applyFill="1" applyAlignment="1">
      <alignment horizontal="center"/>
    </xf>
    <xf numFmtId="164" fontId="0" fillId="0" borderId="0" xfId="0" applyNumberFormat="1"/>
    <xf numFmtId="164" fontId="0" fillId="0" borderId="4" xfId="0" applyNumberFormat="1" applyBorder="1"/>
    <xf numFmtId="0" fontId="0" fillId="0" borderId="0" xfId="0" applyAlignment="1">
      <alignment horizontal="right"/>
    </xf>
    <xf numFmtId="0" fontId="2" fillId="0" borderId="1" xfId="1" applyFill="1" applyAlignment="1">
      <alignment horizontal="left" wrapText="1"/>
    </xf>
    <xf numFmtId="0" fontId="3" fillId="0" borderId="2" xfId="2" applyFill="1" applyAlignment="1">
      <alignment horizontal="center" wrapText="1"/>
    </xf>
    <xf numFmtId="0" fontId="0" fillId="0" borderId="4" xfId="0" applyBorder="1" applyAlignment="1">
      <alignment horizontal="left" vertical="center"/>
    </xf>
    <xf numFmtId="3" fontId="0" fillId="0" borderId="0" xfId="0" applyNumberFormat="1" applyAlignment="1">
      <alignment horizontal="center"/>
    </xf>
    <xf numFmtId="3" fontId="11" fillId="3" borderId="0" xfId="0" applyNumberFormat="1" applyFont="1" applyFill="1" applyAlignment="1">
      <alignment horizontal="center"/>
    </xf>
    <xf numFmtId="164" fontId="0" fillId="0" borderId="10" xfId="0" applyNumberFormat="1" applyBorder="1" applyAlignment="1">
      <alignment horizontal="center"/>
    </xf>
    <xf numFmtId="0" fontId="12" fillId="0" borderId="0" xfId="0" applyFont="1"/>
    <xf numFmtId="0" fontId="12" fillId="0" borderId="0" xfId="0" applyFont="1" applyAlignment="1">
      <alignment horizontal="center"/>
    </xf>
    <xf numFmtId="164" fontId="0" fillId="4" borderId="0" xfId="0" applyNumberFormat="1" applyFill="1" applyAlignment="1">
      <alignment horizontal="center" vertical="center"/>
    </xf>
    <xf numFmtId="164" fontId="0" fillId="4" borderId="4" xfId="0" applyNumberFormat="1" applyFill="1" applyBorder="1" applyAlignment="1">
      <alignment horizontal="center"/>
    </xf>
    <xf numFmtId="164" fontId="6" fillId="4" borderId="0" xfId="0" applyNumberFormat="1" applyFont="1" applyFill="1"/>
    <xf numFmtId="0" fontId="1" fillId="0" borderId="0" xfId="0" applyFont="1" applyAlignment="1">
      <alignment horizontal="left" wrapText="1"/>
    </xf>
    <xf numFmtId="0" fontId="0" fillId="0" borderId="0" xfId="0" applyAlignment="1">
      <alignment horizontal="left" vertical="center"/>
    </xf>
    <xf numFmtId="0" fontId="0" fillId="0" borderId="4" xfId="0" applyBorder="1" applyAlignment="1">
      <alignment horizontal="left"/>
    </xf>
    <xf numFmtId="0" fontId="7" fillId="0" borderId="0" xfId="0" applyFont="1" applyAlignment="1">
      <alignment horizontal="left" vertical="center" wrapText="1"/>
    </xf>
    <xf numFmtId="164" fontId="0" fillId="5" borderId="0" xfId="0" applyNumberFormat="1" applyFill="1" applyAlignment="1">
      <alignment horizontal="center" vertical="center"/>
    </xf>
    <xf numFmtId="164" fontId="0" fillId="5" borderId="13" xfId="0" applyNumberFormat="1" applyFill="1" applyBorder="1" applyAlignment="1">
      <alignment horizontal="center" vertical="center"/>
    </xf>
    <xf numFmtId="0" fontId="0" fillId="5" borderId="0" xfId="0" applyFill="1" applyAlignment="1">
      <alignment horizontal="center" vertical="center" wrapText="1"/>
    </xf>
    <xf numFmtId="0" fontId="0" fillId="0" borderId="0" xfId="0" applyAlignment="1">
      <alignment horizontal="left" vertical="center" wrapText="1"/>
    </xf>
    <xf numFmtId="164" fontId="0" fillId="0" borderId="13" xfId="0" applyNumberFormat="1" applyBorder="1" applyAlignment="1">
      <alignment horizontal="center" vertical="center"/>
    </xf>
    <xf numFmtId="0" fontId="0" fillId="0" borderId="0" xfId="0" applyAlignment="1">
      <alignment wrapText="1"/>
    </xf>
    <xf numFmtId="164" fontId="0" fillId="0" borderId="13" xfId="0" applyNumberFormat="1" applyBorder="1" applyAlignment="1">
      <alignment horizontal="center"/>
    </xf>
    <xf numFmtId="164" fontId="0" fillId="0" borderId="13" xfId="0" applyNumberFormat="1" applyBorder="1"/>
    <xf numFmtId="0" fontId="7" fillId="0" borderId="0" xfId="0" applyFont="1" applyAlignment="1">
      <alignment horizontal="left" vertical="center" wrapText="1"/>
    </xf>
    <xf numFmtId="0" fontId="0" fillId="0" borderId="0" xfId="0" applyAlignment="1">
      <alignment horizontal="left" vertical="center" wrapText="1"/>
    </xf>
    <xf numFmtId="0" fontId="2" fillId="0" borderId="1" xfId="1" applyAlignment="1">
      <alignment horizontal="center"/>
    </xf>
    <xf numFmtId="164" fontId="2" fillId="0" borderId="1" xfId="1" applyNumberFormat="1" applyAlignment="1">
      <alignment horizontal="center"/>
    </xf>
    <xf numFmtId="0" fontId="0" fillId="0" borderId="0" xfId="0" applyAlignment="1">
      <alignment horizontal="left"/>
    </xf>
    <xf numFmtId="0" fontId="0" fillId="2" borderId="3" xfId="3" applyFont="1" applyAlignment="1">
      <alignment horizontal="left"/>
    </xf>
    <xf numFmtId="0" fontId="0" fillId="2" borderId="5" xfId="3" applyFont="1" applyBorder="1" applyAlignment="1">
      <alignment horizontal="left"/>
    </xf>
    <xf numFmtId="0" fontId="0" fillId="2" borderId="6" xfId="3" applyFont="1" applyBorder="1" applyAlignment="1">
      <alignment horizontal="left"/>
    </xf>
    <xf numFmtId="0" fontId="0" fillId="2" borderId="7" xfId="3" applyFont="1" applyBorder="1" applyAlignment="1">
      <alignment horizontal="left"/>
    </xf>
    <xf numFmtId="0" fontId="7" fillId="0" borderId="0" xfId="0" applyFont="1" applyAlignment="1">
      <alignment horizontal="left" vertical="top" wrapText="1"/>
    </xf>
    <xf numFmtId="0" fontId="7" fillId="0" borderId="0" xfId="0" applyFont="1" applyAlignment="1">
      <alignment horizontal="left" wrapText="1"/>
    </xf>
    <xf numFmtId="0" fontId="0" fillId="0" borderId="0" xfId="0" applyAlignment="1">
      <alignment horizontal="left" wrapText="1"/>
    </xf>
    <xf numFmtId="0" fontId="13" fillId="0" borderId="0" xfId="0" applyFont="1" applyAlignment="1">
      <alignment horizontal="center"/>
    </xf>
    <xf numFmtId="0" fontId="4" fillId="0" borderId="8" xfId="0" applyFont="1" applyBorder="1" applyAlignment="1">
      <alignment horizontal="center"/>
    </xf>
    <xf numFmtId="0" fontId="1" fillId="0" borderId="11" xfId="0" applyFont="1" applyBorder="1" applyAlignment="1">
      <alignment horizontal="left" wrapText="1"/>
    </xf>
    <xf numFmtId="0" fontId="1" fillId="0" borderId="14" xfId="0" applyFont="1" applyBorder="1" applyAlignment="1">
      <alignment horizontal="left" wrapText="1"/>
    </xf>
    <xf numFmtId="0" fontId="1" fillId="0" borderId="12" xfId="0" applyFont="1" applyBorder="1" applyAlignment="1">
      <alignment horizontal="left" wrapText="1"/>
    </xf>
    <xf numFmtId="0" fontId="0" fillId="0" borderId="11" xfId="0" applyBorder="1" applyAlignment="1">
      <alignment horizontal="center"/>
    </xf>
    <xf numFmtId="0" fontId="0" fillId="0" borderId="12" xfId="0" applyBorder="1" applyAlignment="1">
      <alignment horizontal="center"/>
    </xf>
    <xf numFmtId="0" fontId="7" fillId="5" borderId="0" xfId="0" applyFont="1" applyFill="1" applyAlignment="1">
      <alignment horizontal="left" wrapText="1"/>
    </xf>
    <xf numFmtId="0" fontId="4" fillId="0" borderId="0" xfId="0" applyFont="1" applyAlignment="1">
      <alignment horizontal="center"/>
    </xf>
  </cellXfs>
  <cellStyles count="4">
    <cellStyle name="Heading 1" xfId="1" builtinId="16"/>
    <cellStyle name="Heading 2" xfId="2" builtinId="17"/>
    <cellStyle name="Normal" xfId="0" builtinId="0"/>
    <cellStyle name="Note" xfId="3"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Denise Shantz" id="{383D50E6-278C-4F53-9BED-D4E3B7C6EF47}" userId="S::d2shantz@uwaterloo.ca::06c67c25-9f0d-4c44-b545-f8d5dcfa5ab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3" dT="2024-06-28T19:19:44.06" personId="{383D50E6-278C-4F53-9BED-D4E3B7C6EF47}" id="{08E19AC5-13FB-4796-80E9-82B63CC09713}">
    <text>Adjust $ so line C15 equals B and D15</text>
  </threadedComment>
  <threadedComment ref="G15" dT="2025-06-23T19:07:33.27" personId="{383D50E6-278C-4F53-9BED-D4E3B7C6EF47}" id="{EACA87BD-9642-4E15-BB2D-A4405DF3A1F1}">
    <text>Paid by supervisor 6th term</text>
  </threadedComment>
</ThreadedComments>
</file>

<file path=xl/threadedComments/threadedComment2.xml><?xml version="1.0" encoding="utf-8"?>
<ThreadedComments xmlns="http://schemas.microsoft.com/office/spreadsheetml/2018/threadedcomments" xmlns:x="http://schemas.openxmlformats.org/spreadsheetml/2006/main">
  <threadedComment ref="G15" dT="2025-06-23T19:07:33.27" personId="{383D50E6-278C-4F53-9BED-D4E3B7C6EF47}" id="{5977E733-1622-49BF-8759-7B54B863E174}">
    <text>Paid by supervisor 6th term</text>
  </threadedComment>
</ThreadedComment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D4A0C-F978-4B43-9E59-93FC6C3A2233}">
  <dimension ref="A1:W54"/>
  <sheetViews>
    <sheetView tabSelected="1" zoomScale="130" zoomScaleNormal="130" workbookViewId="0">
      <selection activeCell="C11" sqref="C11"/>
    </sheetView>
  </sheetViews>
  <sheetFormatPr defaultRowHeight="14.45"/>
  <cols>
    <col min="1" max="1" width="75.140625" customWidth="1"/>
    <col min="2" max="2" width="17.140625" style="2" customWidth="1"/>
    <col min="3" max="3" width="17.42578125" style="2" customWidth="1"/>
    <col min="4" max="4" width="15.5703125" style="2" customWidth="1"/>
    <col min="5" max="5" width="18.7109375" style="2" customWidth="1"/>
    <col min="6" max="6" width="18.140625" style="2" customWidth="1"/>
    <col min="7" max="7" width="12.85546875" style="2" customWidth="1"/>
    <col min="8" max="8" width="12.7109375" style="2" customWidth="1"/>
    <col min="9" max="9" width="13.42578125" style="2" customWidth="1"/>
    <col min="10" max="10" width="12.140625" style="2" customWidth="1"/>
    <col min="11" max="11" width="12" style="2" customWidth="1"/>
    <col min="12" max="12" width="14" style="2" customWidth="1"/>
    <col min="13" max="13" width="12.140625" style="2" customWidth="1"/>
    <col min="14" max="14" width="13.140625" style="2" customWidth="1"/>
    <col min="15" max="15" width="12" style="2" customWidth="1"/>
    <col min="16" max="16" width="13.42578125" style="2" customWidth="1"/>
    <col min="17" max="17" width="14.42578125" style="2" customWidth="1"/>
    <col min="18" max="18" width="17.140625" style="2" customWidth="1"/>
    <col min="19" max="19" width="14.42578125" style="2" customWidth="1"/>
    <col min="20" max="20" width="13.28515625" customWidth="1"/>
    <col min="21" max="21" width="16.28515625" customWidth="1"/>
    <col min="22" max="22" width="15.140625" customWidth="1"/>
    <col min="23" max="23" width="14.5703125" customWidth="1"/>
    <col min="24" max="24" width="14" customWidth="1"/>
  </cols>
  <sheetData>
    <row r="1" spans="1:22">
      <c r="A1" s="34" t="s">
        <v>0</v>
      </c>
      <c r="B1" s="35" t="s">
        <v>1</v>
      </c>
    </row>
    <row r="2" spans="1:22">
      <c r="A2" t="s">
        <v>2</v>
      </c>
      <c r="B2" s="31">
        <v>5023</v>
      </c>
    </row>
    <row r="3" spans="1:22">
      <c r="A3" t="s">
        <v>3</v>
      </c>
      <c r="B3" s="31">
        <v>643</v>
      </c>
    </row>
    <row r="4" spans="1:22">
      <c r="A4" t="s">
        <v>4</v>
      </c>
      <c r="B4" s="31">
        <v>7277</v>
      </c>
    </row>
    <row r="5" spans="1:22">
      <c r="A5" t="s">
        <v>5</v>
      </c>
      <c r="B5" s="31">
        <v>2897</v>
      </c>
    </row>
    <row r="6" spans="1:22">
      <c r="A6" t="s">
        <v>6</v>
      </c>
      <c r="B6" s="31">
        <v>2000</v>
      </c>
    </row>
    <row r="7" spans="1:22">
      <c r="A7" t="s">
        <v>7</v>
      </c>
      <c r="B7" s="31">
        <v>4380</v>
      </c>
    </row>
    <row r="8" spans="1:22">
      <c r="A8" t="s">
        <v>8</v>
      </c>
      <c r="B8" s="31">
        <f>B7*2</f>
        <v>8760</v>
      </c>
    </row>
    <row r="9" spans="1:22">
      <c r="A9" t="s">
        <v>9</v>
      </c>
      <c r="B9" s="31">
        <v>5140</v>
      </c>
    </row>
    <row r="10" spans="1:22" ht="15.6">
      <c r="A10" s="22" t="s">
        <v>10</v>
      </c>
      <c r="B10" s="32">
        <v>3427</v>
      </c>
    </row>
    <row r="11" spans="1:22" ht="15.6">
      <c r="A11" s="22" t="s">
        <v>11</v>
      </c>
      <c r="B11" s="32">
        <f>B9-B10</f>
        <v>1713</v>
      </c>
    </row>
    <row r="12" spans="1:22" ht="15.6">
      <c r="A12" s="22" t="s">
        <v>12</v>
      </c>
      <c r="B12" s="32">
        <v>2500</v>
      </c>
    </row>
    <row r="13" spans="1:22" ht="15.6">
      <c r="A13" s="22" t="s">
        <v>13</v>
      </c>
      <c r="B13" s="32">
        <f>B9-B12</f>
        <v>2640</v>
      </c>
    </row>
    <row r="14" spans="1:22" ht="20.45" thickBot="1">
      <c r="T14" s="53" t="s">
        <v>14</v>
      </c>
      <c r="U14" s="53"/>
      <c r="V14" s="53"/>
    </row>
    <row r="15" spans="1:22" ht="21" thickTop="1" thickBot="1">
      <c r="A15" s="23" t="s">
        <v>15</v>
      </c>
      <c r="B15" s="8" t="s">
        <v>16</v>
      </c>
      <c r="C15" s="8" t="s">
        <v>17</v>
      </c>
      <c r="D15" s="8" t="s">
        <v>18</v>
      </c>
      <c r="E15" s="24" t="s">
        <v>19</v>
      </c>
      <c r="F15" s="24" t="s">
        <v>20</v>
      </c>
      <c r="G15" s="24" t="s">
        <v>21</v>
      </c>
      <c r="H15" s="24" t="s">
        <v>22</v>
      </c>
      <c r="I15" s="24" t="s">
        <v>23</v>
      </c>
      <c r="J15" s="24" t="s">
        <v>24</v>
      </c>
      <c r="K15" s="24" t="s">
        <v>25</v>
      </c>
      <c r="L15" s="24" t="s">
        <v>26</v>
      </c>
      <c r="M15" s="24" t="s">
        <v>27</v>
      </c>
      <c r="N15" s="24" t="s">
        <v>28</v>
      </c>
      <c r="O15" s="24" t="s">
        <v>29</v>
      </c>
      <c r="P15" s="24" t="s">
        <v>30</v>
      </c>
      <c r="Q15" s="24" t="s">
        <v>31</v>
      </c>
      <c r="R15" s="24" t="s">
        <v>32</v>
      </c>
      <c r="S15" s="24" t="s">
        <v>33</v>
      </c>
      <c r="T15" s="24" t="s">
        <v>34</v>
      </c>
      <c r="U15" s="24" t="s">
        <v>35</v>
      </c>
      <c r="V15" s="24" t="s">
        <v>36</v>
      </c>
    </row>
    <row r="16" spans="1:22" ht="15" thickTop="1">
      <c r="A16" t="s">
        <v>37</v>
      </c>
      <c r="B16" s="17">
        <f>B2</f>
        <v>5023</v>
      </c>
      <c r="C16" s="17">
        <f>B3</f>
        <v>643</v>
      </c>
      <c r="D16" s="17">
        <f>B2</f>
        <v>5023</v>
      </c>
      <c r="E16" s="17">
        <f>B2</f>
        <v>5023</v>
      </c>
      <c r="F16" s="17">
        <f>B3</f>
        <v>643</v>
      </c>
      <c r="G16" s="17">
        <f>B2</f>
        <v>5023</v>
      </c>
      <c r="H16" s="17">
        <f>B2</f>
        <v>5023</v>
      </c>
      <c r="I16" s="17">
        <f>B3</f>
        <v>643</v>
      </c>
      <c r="J16" s="17">
        <f>B2</f>
        <v>5023</v>
      </c>
      <c r="K16" s="17">
        <f>B2</f>
        <v>5023</v>
      </c>
      <c r="L16" s="17">
        <f>B3</f>
        <v>643</v>
      </c>
      <c r="M16" s="17">
        <f>B2</f>
        <v>5023</v>
      </c>
      <c r="N16" s="17">
        <f>B2</f>
        <v>5023</v>
      </c>
      <c r="O16" s="17">
        <f>B3</f>
        <v>643</v>
      </c>
      <c r="P16" s="17">
        <f>B2</f>
        <v>5023</v>
      </c>
      <c r="Q16" s="33">
        <f>B2</f>
        <v>5023</v>
      </c>
      <c r="R16" s="33">
        <f>B3</f>
        <v>643</v>
      </c>
      <c r="S16" s="33">
        <f>B2</f>
        <v>5023</v>
      </c>
      <c r="T16" s="25">
        <f>SUM(B16:D16)</f>
        <v>10689</v>
      </c>
      <c r="U16" s="25">
        <f>SUM(N16:P16)</f>
        <v>10689</v>
      </c>
      <c r="V16" s="25">
        <f>SUM(Q16:S16)</f>
        <v>10689</v>
      </c>
    </row>
    <row r="17" spans="1:23">
      <c r="A17" t="s">
        <v>38</v>
      </c>
      <c r="B17" s="17">
        <f>B7</f>
        <v>4380</v>
      </c>
      <c r="C17" s="17">
        <f>B8</f>
        <v>8760</v>
      </c>
      <c r="D17" s="17">
        <f>B7</f>
        <v>4380</v>
      </c>
      <c r="E17" s="17">
        <f>B7</f>
        <v>4380</v>
      </c>
      <c r="F17" s="17">
        <f>B8</f>
        <v>8760</v>
      </c>
      <c r="G17" s="17">
        <f>B7</f>
        <v>4380</v>
      </c>
      <c r="H17" s="17">
        <f>B7</f>
        <v>4380</v>
      </c>
      <c r="I17" s="17">
        <f>B8</f>
        <v>8760</v>
      </c>
      <c r="J17" s="17">
        <f>B7</f>
        <v>4380</v>
      </c>
      <c r="K17" s="17">
        <f>B7</f>
        <v>4380</v>
      </c>
      <c r="L17" s="17">
        <f>B8</f>
        <v>8760</v>
      </c>
      <c r="M17" s="17">
        <f>B7</f>
        <v>4380</v>
      </c>
      <c r="N17" s="17">
        <f>B7</f>
        <v>4380</v>
      </c>
      <c r="O17" s="17">
        <f>B8</f>
        <v>8760</v>
      </c>
      <c r="P17" s="17">
        <f>B7</f>
        <v>4380</v>
      </c>
      <c r="Q17" s="17">
        <f>B7</f>
        <v>4380</v>
      </c>
      <c r="R17" s="17">
        <f>B8</f>
        <v>8760</v>
      </c>
      <c r="S17" s="17">
        <f>B7</f>
        <v>4380</v>
      </c>
      <c r="T17" s="25">
        <f>SUM(B17:D17)</f>
        <v>17520</v>
      </c>
      <c r="U17" s="25">
        <f>SUM(N17:P17)</f>
        <v>17520</v>
      </c>
      <c r="V17" s="25">
        <f>SUM(Q17:S17)</f>
        <v>17520</v>
      </c>
    </row>
    <row r="18" spans="1:23">
      <c r="A18" s="48" t="s">
        <v>39</v>
      </c>
      <c r="B18" s="10">
        <f>B6</f>
        <v>2000</v>
      </c>
      <c r="C18" s="10">
        <f>B6</f>
        <v>2000</v>
      </c>
      <c r="D18" s="10">
        <f>B6</f>
        <v>2000</v>
      </c>
      <c r="E18" s="10">
        <f>B6</f>
        <v>2000</v>
      </c>
      <c r="F18" s="10">
        <f>B6</f>
        <v>2000</v>
      </c>
      <c r="G18" s="10">
        <f>B6</f>
        <v>2000</v>
      </c>
      <c r="H18" s="10">
        <f>B6</f>
        <v>2000</v>
      </c>
      <c r="I18" s="10">
        <f>B6</f>
        <v>2000</v>
      </c>
      <c r="J18" s="10">
        <f>B6</f>
        <v>2000</v>
      </c>
      <c r="K18" s="10">
        <f>B6</f>
        <v>2000</v>
      </c>
      <c r="L18" s="10">
        <f>B6</f>
        <v>2000</v>
      </c>
      <c r="M18" s="10">
        <f>B6</f>
        <v>2000</v>
      </c>
      <c r="N18" s="10">
        <f>B6</f>
        <v>2000</v>
      </c>
      <c r="O18" s="10">
        <f>B6</f>
        <v>2000</v>
      </c>
      <c r="P18" s="10">
        <f>B6</f>
        <v>2000</v>
      </c>
      <c r="Q18" s="49">
        <f>B6</f>
        <v>2000</v>
      </c>
      <c r="R18" s="49">
        <f>B6</f>
        <v>2000</v>
      </c>
      <c r="S18" s="49">
        <f>B6</f>
        <v>2000</v>
      </c>
      <c r="T18" s="25">
        <f>SUM(B18:D18)</f>
        <v>6000</v>
      </c>
      <c r="U18" s="25">
        <f>SUM(N18:P18)</f>
        <v>6000</v>
      </c>
      <c r="V18" s="50">
        <f>SUM(Q18:S18)</f>
        <v>6000</v>
      </c>
    </row>
    <row r="19" spans="1:23">
      <c r="A19" s="1" t="s">
        <v>40</v>
      </c>
      <c r="B19" s="14">
        <f>SUM(B16:B18)</f>
        <v>11403</v>
      </c>
      <c r="C19" s="14">
        <f t="shared" ref="C19:V19" si="0">SUM(C16:C18)</f>
        <v>11403</v>
      </c>
      <c r="D19" s="14">
        <f t="shared" si="0"/>
        <v>11403</v>
      </c>
      <c r="E19" s="14">
        <f t="shared" si="0"/>
        <v>11403</v>
      </c>
      <c r="F19" s="14">
        <f t="shared" si="0"/>
        <v>11403</v>
      </c>
      <c r="G19" s="14">
        <f t="shared" si="0"/>
        <v>11403</v>
      </c>
      <c r="H19" s="14">
        <f t="shared" si="0"/>
        <v>11403</v>
      </c>
      <c r="I19" s="14">
        <f t="shared" si="0"/>
        <v>11403</v>
      </c>
      <c r="J19" s="14">
        <f t="shared" si="0"/>
        <v>11403</v>
      </c>
      <c r="K19" s="14">
        <f t="shared" si="0"/>
        <v>11403</v>
      </c>
      <c r="L19" s="14">
        <f t="shared" si="0"/>
        <v>11403</v>
      </c>
      <c r="M19" s="14">
        <f t="shared" si="0"/>
        <v>11403</v>
      </c>
      <c r="N19" s="14">
        <f t="shared" si="0"/>
        <v>11403</v>
      </c>
      <c r="O19" s="14">
        <f t="shared" si="0"/>
        <v>11403</v>
      </c>
      <c r="P19" s="14">
        <f t="shared" si="0"/>
        <v>11403</v>
      </c>
      <c r="Q19" s="17">
        <f t="shared" si="0"/>
        <v>11403</v>
      </c>
      <c r="R19" s="17">
        <f t="shared" si="0"/>
        <v>11403</v>
      </c>
      <c r="S19" s="17">
        <f t="shared" si="0"/>
        <v>11403</v>
      </c>
      <c r="T19" s="26">
        <f t="shared" si="0"/>
        <v>34209</v>
      </c>
      <c r="U19" s="26">
        <f t="shared" si="0"/>
        <v>34209</v>
      </c>
      <c r="V19" s="25">
        <f t="shared" si="0"/>
        <v>34209</v>
      </c>
    </row>
    <row r="20" spans="1:23">
      <c r="A20" s="27"/>
      <c r="B20" s="17"/>
      <c r="C20" s="17"/>
      <c r="D20" s="17"/>
      <c r="E20" s="17"/>
      <c r="F20" s="17"/>
      <c r="G20" s="17"/>
      <c r="H20" s="17"/>
      <c r="I20" s="17"/>
      <c r="J20" s="17"/>
      <c r="K20" s="17"/>
      <c r="L20" s="17"/>
      <c r="M20" s="17"/>
      <c r="N20" s="17"/>
      <c r="O20" s="17"/>
      <c r="P20" s="17"/>
      <c r="Q20" s="17"/>
      <c r="R20" s="17"/>
    </row>
    <row r="21" spans="1:23" ht="20.45" thickBot="1">
      <c r="A21" s="27"/>
      <c r="B21" s="17"/>
      <c r="C21" s="17"/>
      <c r="D21" s="17"/>
      <c r="E21" s="17"/>
      <c r="F21" s="17"/>
      <c r="G21" s="17"/>
      <c r="H21" s="17"/>
      <c r="I21" s="17"/>
      <c r="J21" s="17"/>
      <c r="K21" s="17"/>
      <c r="L21" s="17"/>
      <c r="M21" s="17"/>
      <c r="N21" s="17"/>
      <c r="O21" s="17"/>
      <c r="P21" s="17"/>
      <c r="Q21" s="54" t="s">
        <v>14</v>
      </c>
      <c r="R21" s="54"/>
    </row>
    <row r="22" spans="1:23" ht="21" thickTop="1" thickBot="1">
      <c r="A22" s="23" t="s">
        <v>41</v>
      </c>
      <c r="B22" s="8" t="s">
        <v>16</v>
      </c>
      <c r="C22" s="8" t="s">
        <v>17</v>
      </c>
      <c r="D22" s="8" t="s">
        <v>18</v>
      </c>
      <c r="E22" s="24" t="s">
        <v>19</v>
      </c>
      <c r="F22" s="24" t="s">
        <v>20</v>
      </c>
      <c r="G22" s="24" t="s">
        <v>21</v>
      </c>
      <c r="H22" s="24" t="s">
        <v>22</v>
      </c>
      <c r="I22" s="24" t="s">
        <v>23</v>
      </c>
      <c r="J22" s="24" t="s">
        <v>24</v>
      </c>
      <c r="K22" s="24" t="s">
        <v>25</v>
      </c>
      <c r="L22" s="24" t="s">
        <v>26</v>
      </c>
      <c r="M22" s="24" t="s">
        <v>27</v>
      </c>
      <c r="N22" s="24" t="s">
        <v>28</v>
      </c>
      <c r="O22" s="24" t="s">
        <v>29</v>
      </c>
      <c r="P22" s="24" t="s">
        <v>30</v>
      </c>
      <c r="Q22" s="24" t="s">
        <v>34</v>
      </c>
      <c r="R22" s="24" t="s">
        <v>35</v>
      </c>
    </row>
    <row r="23" spans="1:23" ht="15" thickTop="1">
      <c r="A23" t="s">
        <v>37</v>
      </c>
      <c r="B23" s="17">
        <f>B2</f>
        <v>5023</v>
      </c>
      <c r="C23" s="17">
        <f>B3</f>
        <v>643</v>
      </c>
      <c r="D23" s="17">
        <f>B2</f>
        <v>5023</v>
      </c>
      <c r="E23" s="17">
        <f>B2</f>
        <v>5023</v>
      </c>
      <c r="F23" s="17">
        <f>B3</f>
        <v>643</v>
      </c>
      <c r="G23" s="17">
        <f>B2</f>
        <v>5023</v>
      </c>
      <c r="H23" s="17">
        <f>B2</f>
        <v>5023</v>
      </c>
      <c r="I23" s="17">
        <f>B3</f>
        <v>643</v>
      </c>
      <c r="J23" s="17">
        <f>B2</f>
        <v>5023</v>
      </c>
      <c r="K23" s="17">
        <f>B2</f>
        <v>5023</v>
      </c>
      <c r="L23" s="17">
        <f>B3</f>
        <v>643</v>
      </c>
      <c r="M23" s="17">
        <f>B2</f>
        <v>5023</v>
      </c>
      <c r="N23" s="17">
        <f>B2+B7+B6</f>
        <v>11403</v>
      </c>
      <c r="O23" s="17">
        <f>B2+B7+B6</f>
        <v>11403</v>
      </c>
      <c r="P23" s="17">
        <f>SUM(B2+B7+B6)</f>
        <v>11403</v>
      </c>
      <c r="Q23" s="17">
        <f>SUM(B23:D23)</f>
        <v>10689</v>
      </c>
      <c r="R23" s="17">
        <f>SUM(N23:P23)</f>
        <v>34209</v>
      </c>
    </row>
    <row r="24" spans="1:23">
      <c r="A24" t="s">
        <v>38</v>
      </c>
      <c r="B24" s="17">
        <f>B7</f>
        <v>4380</v>
      </c>
      <c r="C24" s="17">
        <f>B8</f>
        <v>8760</v>
      </c>
      <c r="D24" s="17">
        <f>B7</f>
        <v>4380</v>
      </c>
      <c r="E24" s="17">
        <f>B7</f>
        <v>4380</v>
      </c>
      <c r="F24" s="17">
        <f>B8</f>
        <v>8760</v>
      </c>
      <c r="G24" s="17">
        <f>B7</f>
        <v>4380</v>
      </c>
      <c r="H24" s="17">
        <f>B7</f>
        <v>4380</v>
      </c>
      <c r="I24" s="17">
        <f>B8</f>
        <v>8760</v>
      </c>
      <c r="J24" s="17">
        <f>B7</f>
        <v>4380</v>
      </c>
      <c r="K24" s="17">
        <f>B7</f>
        <v>4380</v>
      </c>
      <c r="L24" s="17">
        <f>B8</f>
        <v>8760</v>
      </c>
      <c r="M24" s="17">
        <f>B7</f>
        <v>4380</v>
      </c>
      <c r="N24" s="17">
        <v>0</v>
      </c>
      <c r="O24" s="17">
        <v>0</v>
      </c>
      <c r="P24" s="17">
        <v>0</v>
      </c>
      <c r="Q24" s="17">
        <f t="shared" ref="Q24:Q25" si="1">SUM(B24:D24)</f>
        <v>17520</v>
      </c>
      <c r="R24" s="17">
        <f t="shared" ref="R24:R25" si="2">SUM(N24:P24)</f>
        <v>0</v>
      </c>
    </row>
    <row r="25" spans="1:23">
      <c r="A25" s="48" t="s">
        <v>39</v>
      </c>
      <c r="B25" s="10">
        <f>B6</f>
        <v>2000</v>
      </c>
      <c r="C25" s="10">
        <f>B6</f>
        <v>2000</v>
      </c>
      <c r="D25" s="10">
        <f>B6</f>
        <v>2000</v>
      </c>
      <c r="E25" s="10">
        <f>B6</f>
        <v>2000</v>
      </c>
      <c r="F25" s="10">
        <f>B6</f>
        <v>2000</v>
      </c>
      <c r="G25" s="10">
        <f>B6</f>
        <v>2000</v>
      </c>
      <c r="H25" s="10">
        <f>B6</f>
        <v>2000</v>
      </c>
      <c r="I25" s="10">
        <f>B6</f>
        <v>2000</v>
      </c>
      <c r="J25" s="10">
        <f>B6</f>
        <v>2000</v>
      </c>
      <c r="K25" s="10">
        <f>B6</f>
        <v>2000</v>
      </c>
      <c r="L25" s="10">
        <f>B6</f>
        <v>2000</v>
      </c>
      <c r="M25" s="10">
        <f>B6</f>
        <v>2000</v>
      </c>
      <c r="N25" s="10">
        <v>0</v>
      </c>
      <c r="O25" s="10">
        <v>0</v>
      </c>
      <c r="P25" s="10">
        <v>0</v>
      </c>
      <c r="Q25" s="17">
        <f t="shared" si="1"/>
        <v>6000</v>
      </c>
      <c r="R25" s="17">
        <f t="shared" si="2"/>
        <v>0</v>
      </c>
    </row>
    <row r="26" spans="1:23">
      <c r="A26" s="1" t="s">
        <v>40</v>
      </c>
      <c r="B26" s="14">
        <f>SUM(B23:B25)</f>
        <v>11403</v>
      </c>
      <c r="C26" s="14">
        <f t="shared" ref="C26:R26" si="3">SUM(C23:C25)</f>
        <v>11403</v>
      </c>
      <c r="D26" s="14">
        <f t="shared" si="3"/>
        <v>11403</v>
      </c>
      <c r="E26" s="14">
        <f t="shared" si="3"/>
        <v>11403</v>
      </c>
      <c r="F26" s="14">
        <f t="shared" si="3"/>
        <v>11403</v>
      </c>
      <c r="G26" s="14">
        <f t="shared" si="3"/>
        <v>11403</v>
      </c>
      <c r="H26" s="14">
        <f t="shared" si="3"/>
        <v>11403</v>
      </c>
      <c r="I26" s="14">
        <f t="shared" si="3"/>
        <v>11403</v>
      </c>
      <c r="J26" s="14">
        <f t="shared" si="3"/>
        <v>11403</v>
      </c>
      <c r="K26" s="14">
        <f t="shared" si="3"/>
        <v>11403</v>
      </c>
      <c r="L26" s="14">
        <f t="shared" si="3"/>
        <v>11403</v>
      </c>
      <c r="M26" s="14">
        <f t="shared" si="3"/>
        <v>11403</v>
      </c>
      <c r="N26" s="14">
        <f t="shared" si="3"/>
        <v>11403</v>
      </c>
      <c r="O26" s="14">
        <f t="shared" si="3"/>
        <v>11403</v>
      </c>
      <c r="P26" s="14">
        <f t="shared" si="3"/>
        <v>11403</v>
      </c>
      <c r="Q26" s="14">
        <f t="shared" si="3"/>
        <v>34209</v>
      </c>
      <c r="R26" s="14">
        <f t="shared" si="3"/>
        <v>34209</v>
      </c>
    </row>
    <row r="27" spans="1:23">
      <c r="A27" s="27"/>
      <c r="B27" s="17"/>
      <c r="C27" s="17"/>
      <c r="D27" s="17"/>
      <c r="E27" s="17"/>
      <c r="F27" s="17"/>
      <c r="G27" s="17"/>
      <c r="H27" s="17"/>
      <c r="I27" s="17"/>
      <c r="J27" s="17"/>
      <c r="K27" s="17"/>
      <c r="L27" s="17"/>
      <c r="M27" s="17"/>
      <c r="N27" s="17"/>
      <c r="O27" s="17"/>
      <c r="P27" s="17"/>
      <c r="Q27" s="17"/>
      <c r="R27" s="17"/>
    </row>
    <row r="28" spans="1:23" ht="20.45" thickBot="1">
      <c r="T28" s="53" t="s">
        <v>14</v>
      </c>
      <c r="U28" s="53"/>
      <c r="V28" s="53"/>
      <c r="W28" s="53"/>
    </row>
    <row r="29" spans="1:23" ht="23.25" customHeight="1" thickTop="1" thickBot="1">
      <c r="A29" s="28" t="s">
        <v>42</v>
      </c>
      <c r="B29" s="24" t="s">
        <v>16</v>
      </c>
      <c r="C29" s="24" t="s">
        <v>17</v>
      </c>
      <c r="D29" s="24" t="s">
        <v>18</v>
      </c>
      <c r="E29" s="24" t="s">
        <v>19</v>
      </c>
      <c r="F29" s="24" t="s">
        <v>20</v>
      </c>
      <c r="G29" s="24" t="s">
        <v>21</v>
      </c>
      <c r="H29" s="24" t="s">
        <v>22</v>
      </c>
      <c r="I29" s="24" t="s">
        <v>23</v>
      </c>
      <c r="J29" s="24" t="s">
        <v>24</v>
      </c>
      <c r="K29" s="24" t="s">
        <v>25</v>
      </c>
      <c r="L29" s="24" t="s">
        <v>26</v>
      </c>
      <c r="M29" s="24" t="s">
        <v>27</v>
      </c>
      <c r="N29" s="24" t="s">
        <v>28</v>
      </c>
      <c r="O29" s="24" t="s">
        <v>29</v>
      </c>
      <c r="P29" s="24" t="s">
        <v>30</v>
      </c>
      <c r="Q29" s="24" t="s">
        <v>31</v>
      </c>
      <c r="R29" s="24" t="s">
        <v>32</v>
      </c>
      <c r="S29" s="24" t="s">
        <v>33</v>
      </c>
      <c r="T29" s="29" t="s">
        <v>43</v>
      </c>
      <c r="U29" s="29" t="s">
        <v>44</v>
      </c>
      <c r="V29" s="29" t="s">
        <v>35</v>
      </c>
      <c r="W29" s="29" t="s">
        <v>36</v>
      </c>
    </row>
    <row r="30" spans="1:23" ht="15" thickTop="1">
      <c r="A30" t="s">
        <v>37</v>
      </c>
      <c r="B30" s="17">
        <f>B4+B13</f>
        <v>9917</v>
      </c>
      <c r="C30" s="17">
        <f>B5+B13</f>
        <v>5537</v>
      </c>
      <c r="D30" s="17">
        <f>B4+B13</f>
        <v>9917</v>
      </c>
      <c r="E30" s="17">
        <f>B4</f>
        <v>7277</v>
      </c>
      <c r="F30" s="17">
        <f>B5</f>
        <v>2897</v>
      </c>
      <c r="G30" s="17">
        <f>B4</f>
        <v>7277</v>
      </c>
      <c r="H30" s="17">
        <f>B4</f>
        <v>7277</v>
      </c>
      <c r="I30" s="17">
        <f>B5</f>
        <v>2897</v>
      </c>
      <c r="J30" s="17">
        <f>B4</f>
        <v>7277</v>
      </c>
      <c r="K30" s="17">
        <f>B4</f>
        <v>7277</v>
      </c>
      <c r="L30" s="17">
        <f>B5</f>
        <v>2897</v>
      </c>
      <c r="M30" s="17">
        <f>B4</f>
        <v>7277</v>
      </c>
      <c r="N30" s="17">
        <f>B4+B13</f>
        <v>9917</v>
      </c>
      <c r="O30" s="17">
        <f>B5+B13</f>
        <v>5537</v>
      </c>
      <c r="P30" s="17">
        <f>B4+B9</f>
        <v>12417</v>
      </c>
      <c r="Q30" s="17">
        <f>B4+B9</f>
        <v>12417</v>
      </c>
      <c r="R30" s="17">
        <f>B5+B9</f>
        <v>8037</v>
      </c>
      <c r="S30" s="17">
        <f>B4+B9</f>
        <v>12417</v>
      </c>
      <c r="T30" s="17">
        <f>SUM(B30:D30)</f>
        <v>25371</v>
      </c>
      <c r="U30" s="17">
        <f>SUM(E30:G30)</f>
        <v>17451</v>
      </c>
      <c r="V30" s="17">
        <f>SUM(N30:P30)</f>
        <v>27871</v>
      </c>
      <c r="W30" s="17">
        <f>SUM(Q30:S30)</f>
        <v>32871</v>
      </c>
    </row>
    <row r="31" spans="1:23">
      <c r="A31" t="s">
        <v>38</v>
      </c>
      <c r="B31" s="17">
        <f>B7</f>
        <v>4380</v>
      </c>
      <c r="C31" s="17">
        <f>B8</f>
        <v>8760</v>
      </c>
      <c r="D31" s="17">
        <f>B7</f>
        <v>4380</v>
      </c>
      <c r="E31" s="17">
        <f>B7</f>
        <v>4380</v>
      </c>
      <c r="F31" s="17">
        <f>B8</f>
        <v>8760</v>
      </c>
      <c r="G31" s="17">
        <f>B7</f>
        <v>4380</v>
      </c>
      <c r="H31" s="17">
        <f>B7</f>
        <v>4380</v>
      </c>
      <c r="I31" s="17">
        <f>B8</f>
        <v>8760</v>
      </c>
      <c r="J31" s="17">
        <f>B7</f>
        <v>4380</v>
      </c>
      <c r="K31" s="17">
        <f>B7</f>
        <v>4380</v>
      </c>
      <c r="L31" s="17">
        <f>B8</f>
        <v>8760</v>
      </c>
      <c r="M31" s="17">
        <f>B7</f>
        <v>4380</v>
      </c>
      <c r="N31" s="17">
        <f>B7</f>
        <v>4380</v>
      </c>
      <c r="O31" s="17">
        <f>B8</f>
        <v>8760</v>
      </c>
      <c r="P31" s="17">
        <f>B7</f>
        <v>4380</v>
      </c>
      <c r="Q31" s="17">
        <f>B7</f>
        <v>4380</v>
      </c>
      <c r="R31" s="17">
        <f>B8</f>
        <v>8760</v>
      </c>
      <c r="S31" s="17">
        <f>B7</f>
        <v>4380</v>
      </c>
      <c r="T31" s="17">
        <f>SUM(B31:D31)</f>
        <v>17520</v>
      </c>
      <c r="U31" s="17">
        <f>SUM(E31:G31)</f>
        <v>17520</v>
      </c>
      <c r="V31" s="17">
        <f>SUM(N31:P31)</f>
        <v>17520</v>
      </c>
      <c r="W31" s="17">
        <f t="shared" ref="W31:W33" si="4">SUM(Q31:S31)</f>
        <v>17520</v>
      </c>
    </row>
    <row r="32" spans="1:23">
      <c r="A32" t="s">
        <v>45</v>
      </c>
      <c r="B32" s="17">
        <f>B12</f>
        <v>2500</v>
      </c>
      <c r="C32" s="17">
        <f>B12</f>
        <v>2500</v>
      </c>
      <c r="D32" s="17">
        <f>B12</f>
        <v>2500</v>
      </c>
      <c r="E32" s="17">
        <f>B9</f>
        <v>5140</v>
      </c>
      <c r="F32" s="17">
        <f>B9</f>
        <v>5140</v>
      </c>
      <c r="G32" s="17">
        <f>B9</f>
        <v>5140</v>
      </c>
      <c r="H32" s="17">
        <f>B9</f>
        <v>5140</v>
      </c>
      <c r="I32" s="17">
        <f>B9</f>
        <v>5140</v>
      </c>
      <c r="J32" s="17">
        <f>B9</f>
        <v>5140</v>
      </c>
      <c r="K32" s="17">
        <f>B9</f>
        <v>5140</v>
      </c>
      <c r="L32" s="17">
        <f>B9</f>
        <v>5140</v>
      </c>
      <c r="M32" s="17">
        <f>B9</f>
        <v>5140</v>
      </c>
      <c r="N32" s="17">
        <f>B12</f>
        <v>2500</v>
      </c>
      <c r="O32" s="17">
        <f>B12</f>
        <v>2500</v>
      </c>
      <c r="P32" s="17">
        <v>0</v>
      </c>
      <c r="Q32" s="17">
        <v>0</v>
      </c>
      <c r="R32" s="17">
        <v>0</v>
      </c>
      <c r="S32" s="17">
        <v>0</v>
      </c>
      <c r="T32" s="17">
        <f>SUM(B32:D32)</f>
        <v>7500</v>
      </c>
      <c r="U32" s="17">
        <f>SUM(E32:G32)</f>
        <v>15420</v>
      </c>
      <c r="V32" s="17">
        <f>SUM(N32:P32)</f>
        <v>5000</v>
      </c>
      <c r="W32" s="17">
        <f t="shared" si="4"/>
        <v>0</v>
      </c>
    </row>
    <row r="33" spans="1:23">
      <c r="A33" s="1" t="s">
        <v>40</v>
      </c>
      <c r="B33" s="14">
        <f>SUM(B30:B32)</f>
        <v>16797</v>
      </c>
      <c r="C33" s="14">
        <f t="shared" ref="C33:S33" si="5">SUM(C30:C32)</f>
        <v>16797</v>
      </c>
      <c r="D33" s="14">
        <f t="shared" si="5"/>
        <v>16797</v>
      </c>
      <c r="E33" s="14">
        <f t="shared" si="5"/>
        <v>16797</v>
      </c>
      <c r="F33" s="14">
        <f t="shared" si="5"/>
        <v>16797</v>
      </c>
      <c r="G33" s="14">
        <f t="shared" si="5"/>
        <v>16797</v>
      </c>
      <c r="H33" s="14">
        <f t="shared" si="5"/>
        <v>16797</v>
      </c>
      <c r="I33" s="14">
        <f t="shared" si="5"/>
        <v>16797</v>
      </c>
      <c r="J33" s="14">
        <f t="shared" si="5"/>
        <v>16797</v>
      </c>
      <c r="K33" s="14">
        <f t="shared" si="5"/>
        <v>16797</v>
      </c>
      <c r="L33" s="14">
        <f t="shared" si="5"/>
        <v>16797</v>
      </c>
      <c r="M33" s="14">
        <f t="shared" si="5"/>
        <v>16797</v>
      </c>
      <c r="N33" s="14">
        <f t="shared" si="5"/>
        <v>16797</v>
      </c>
      <c r="O33" s="14">
        <f t="shared" si="5"/>
        <v>16797</v>
      </c>
      <c r="P33" s="14">
        <f t="shared" si="5"/>
        <v>16797</v>
      </c>
      <c r="Q33" s="14">
        <f t="shared" si="5"/>
        <v>16797</v>
      </c>
      <c r="R33" s="14">
        <f t="shared" si="5"/>
        <v>16797</v>
      </c>
      <c r="S33" s="14">
        <f t="shared" si="5"/>
        <v>16797</v>
      </c>
      <c r="T33" s="14">
        <f>SUM(T30:T32)</f>
        <v>50391</v>
      </c>
      <c r="U33" s="14">
        <f t="shared" ref="U33:V33" si="6">SUM(U30:U32)</f>
        <v>50391</v>
      </c>
      <c r="V33" s="14">
        <f t="shared" si="6"/>
        <v>50391</v>
      </c>
      <c r="W33" s="14">
        <f t="shared" si="4"/>
        <v>50391</v>
      </c>
    </row>
    <row r="34" spans="1:23">
      <c r="A34" s="56" t="s">
        <v>46</v>
      </c>
      <c r="B34" s="56"/>
      <c r="C34" s="56"/>
      <c r="D34" s="56"/>
      <c r="E34" s="56"/>
      <c r="F34" s="56"/>
      <c r="G34" s="56"/>
      <c r="H34" s="56"/>
      <c r="I34" s="56"/>
      <c r="J34" s="56"/>
    </row>
    <row r="36" spans="1:23" ht="20.45" thickBot="1">
      <c r="Q36" s="53" t="s">
        <v>14</v>
      </c>
      <c r="R36" s="53"/>
      <c r="S36" s="53"/>
    </row>
    <row r="37" spans="1:23" ht="21" thickTop="1" thickBot="1">
      <c r="A37" s="23" t="s">
        <v>47</v>
      </c>
      <c r="B37" s="8" t="s">
        <v>16</v>
      </c>
      <c r="C37" s="8" t="s">
        <v>17</v>
      </c>
      <c r="D37" s="8" t="s">
        <v>18</v>
      </c>
      <c r="E37" s="24" t="s">
        <v>19</v>
      </c>
      <c r="F37" s="24" t="s">
        <v>20</v>
      </c>
      <c r="G37" s="24" t="s">
        <v>21</v>
      </c>
      <c r="H37" s="24" t="s">
        <v>22</v>
      </c>
      <c r="I37" s="24" t="s">
        <v>23</v>
      </c>
      <c r="J37" s="24" t="s">
        <v>24</v>
      </c>
      <c r="K37" s="24" t="s">
        <v>25</v>
      </c>
      <c r="L37" s="24" t="s">
        <v>26</v>
      </c>
      <c r="M37" s="24" t="s">
        <v>27</v>
      </c>
      <c r="N37" s="24" t="s">
        <v>28</v>
      </c>
      <c r="O37" s="24" t="s">
        <v>29</v>
      </c>
      <c r="P37" s="24" t="s">
        <v>30</v>
      </c>
      <c r="Q37" s="29" t="s">
        <v>48</v>
      </c>
      <c r="R37" s="29" t="s">
        <v>49</v>
      </c>
      <c r="S37" s="24" t="s">
        <v>35</v>
      </c>
    </row>
    <row r="38" spans="1:23" ht="15" thickTop="1">
      <c r="A38" t="s">
        <v>37</v>
      </c>
      <c r="B38" s="17">
        <f>B4</f>
        <v>7277</v>
      </c>
      <c r="C38" s="17">
        <f>B5</f>
        <v>2897</v>
      </c>
      <c r="D38" s="17">
        <f>B4</f>
        <v>7277</v>
      </c>
      <c r="E38" s="17">
        <f>B4</f>
        <v>7277</v>
      </c>
      <c r="F38" s="17">
        <f>B5</f>
        <v>2897</v>
      </c>
      <c r="G38" s="17">
        <f>B4</f>
        <v>7277</v>
      </c>
      <c r="H38" s="17">
        <f>B4</f>
        <v>7277</v>
      </c>
      <c r="I38" s="17">
        <f>B5</f>
        <v>2897</v>
      </c>
      <c r="J38" s="17">
        <f>B4</f>
        <v>7277</v>
      </c>
      <c r="K38" s="17">
        <f>B4+B11</f>
        <v>8990</v>
      </c>
      <c r="L38" s="17">
        <f>B5+B11</f>
        <v>4610</v>
      </c>
      <c r="M38" s="17">
        <f>B4+B11</f>
        <v>8990</v>
      </c>
      <c r="N38" s="17">
        <f>SUM(B4+B7+B9)</f>
        <v>16797</v>
      </c>
      <c r="O38" s="17">
        <f>SUM(B4+B7+B9)</f>
        <v>16797</v>
      </c>
      <c r="P38" s="17">
        <f>SUM(B4+B7+B9)</f>
        <v>16797</v>
      </c>
      <c r="Q38" s="17">
        <f>SUM(B38:D38)</f>
        <v>17451</v>
      </c>
      <c r="R38" s="17">
        <f>SUM(K38:M38)</f>
        <v>22590</v>
      </c>
      <c r="S38" s="17">
        <f>SUM(N38:P38)</f>
        <v>50391</v>
      </c>
    </row>
    <row r="39" spans="1:23">
      <c r="A39" t="s">
        <v>38</v>
      </c>
      <c r="B39" s="17">
        <f>B7</f>
        <v>4380</v>
      </c>
      <c r="C39" s="17">
        <f>B8</f>
        <v>8760</v>
      </c>
      <c r="D39" s="17">
        <f>B7</f>
        <v>4380</v>
      </c>
      <c r="E39" s="17">
        <f>B7</f>
        <v>4380</v>
      </c>
      <c r="F39" s="17">
        <f>B8</f>
        <v>8760</v>
      </c>
      <c r="G39" s="17">
        <f>B7</f>
        <v>4380</v>
      </c>
      <c r="H39" s="17">
        <f>B7</f>
        <v>4380</v>
      </c>
      <c r="I39" s="17">
        <f>B8</f>
        <v>8760</v>
      </c>
      <c r="J39" s="17">
        <f>B7</f>
        <v>4380</v>
      </c>
      <c r="K39" s="17">
        <f>B7</f>
        <v>4380</v>
      </c>
      <c r="L39" s="17">
        <f>B8</f>
        <v>8760</v>
      </c>
      <c r="M39" s="17">
        <f>B7</f>
        <v>4380</v>
      </c>
      <c r="N39" s="17">
        <v>0</v>
      </c>
      <c r="O39" s="17">
        <v>0</v>
      </c>
      <c r="P39" s="17">
        <v>0</v>
      </c>
      <c r="Q39" s="17">
        <f>SUM(B39:D39)</f>
        <v>17520</v>
      </c>
      <c r="R39" s="17">
        <f>SUM(K39:M39)</f>
        <v>17520</v>
      </c>
      <c r="S39" s="17">
        <f t="shared" ref="S39:S41" si="7">SUM(N39:P39)</f>
        <v>0</v>
      </c>
    </row>
    <row r="40" spans="1:23">
      <c r="A40" t="s">
        <v>45</v>
      </c>
      <c r="B40" s="17">
        <f>B9</f>
        <v>5140</v>
      </c>
      <c r="C40" s="17">
        <f>B9</f>
        <v>5140</v>
      </c>
      <c r="D40" s="17">
        <f>B9</f>
        <v>5140</v>
      </c>
      <c r="E40" s="17">
        <f>B9</f>
        <v>5140</v>
      </c>
      <c r="F40" s="17">
        <f>B9</f>
        <v>5140</v>
      </c>
      <c r="G40" s="17">
        <f>B9</f>
        <v>5140</v>
      </c>
      <c r="H40" s="17">
        <f>B9</f>
        <v>5140</v>
      </c>
      <c r="I40" s="17">
        <f>B9</f>
        <v>5140</v>
      </c>
      <c r="J40" s="17">
        <f>B9</f>
        <v>5140</v>
      </c>
      <c r="K40" s="17">
        <f>B10</f>
        <v>3427</v>
      </c>
      <c r="L40" s="17">
        <f>B10</f>
        <v>3427</v>
      </c>
      <c r="M40" s="17">
        <f>B10</f>
        <v>3427</v>
      </c>
      <c r="N40" s="17">
        <v>0</v>
      </c>
      <c r="O40" s="17">
        <v>0</v>
      </c>
      <c r="P40" s="17">
        <v>0</v>
      </c>
      <c r="Q40" s="17">
        <f>SUM(B40:D40)</f>
        <v>15420</v>
      </c>
      <c r="R40" s="17">
        <f>SUM(K40:M40)</f>
        <v>10281</v>
      </c>
      <c r="S40" s="17">
        <f t="shared" si="7"/>
        <v>0</v>
      </c>
    </row>
    <row r="41" spans="1:23">
      <c r="A41" s="1" t="s">
        <v>40</v>
      </c>
      <c r="B41" s="14">
        <f>SUM(B38:B40)</f>
        <v>16797</v>
      </c>
      <c r="C41" s="14">
        <f t="shared" ref="C41:P41" si="8">SUM(C38:C40)</f>
        <v>16797</v>
      </c>
      <c r="D41" s="14">
        <f t="shared" si="8"/>
        <v>16797</v>
      </c>
      <c r="E41" s="14">
        <f t="shared" si="8"/>
        <v>16797</v>
      </c>
      <c r="F41" s="14">
        <f t="shared" si="8"/>
        <v>16797</v>
      </c>
      <c r="G41" s="14">
        <f t="shared" si="8"/>
        <v>16797</v>
      </c>
      <c r="H41" s="14">
        <f t="shared" si="8"/>
        <v>16797</v>
      </c>
      <c r="I41" s="14">
        <f t="shared" si="8"/>
        <v>16797</v>
      </c>
      <c r="J41" s="14">
        <f t="shared" si="8"/>
        <v>16797</v>
      </c>
      <c r="K41" s="14">
        <f t="shared" si="8"/>
        <v>16797</v>
      </c>
      <c r="L41" s="14">
        <f t="shared" si="8"/>
        <v>16797</v>
      </c>
      <c r="M41" s="14">
        <f t="shared" si="8"/>
        <v>16797</v>
      </c>
      <c r="N41" s="14">
        <f t="shared" si="8"/>
        <v>16797</v>
      </c>
      <c r="O41" s="14">
        <f t="shared" si="8"/>
        <v>16797</v>
      </c>
      <c r="P41" s="14">
        <f t="shared" si="8"/>
        <v>16797</v>
      </c>
      <c r="Q41" s="14">
        <f>SUM(Q38:Q40)</f>
        <v>50391</v>
      </c>
      <c r="R41" s="14">
        <f>SUM(R38:R40)</f>
        <v>50391</v>
      </c>
      <c r="S41" s="14">
        <f t="shared" si="7"/>
        <v>50391</v>
      </c>
    </row>
    <row r="42" spans="1:23">
      <c r="A42" s="57" t="s">
        <v>50</v>
      </c>
      <c r="B42" s="58"/>
      <c r="C42" s="58"/>
      <c r="D42" s="58"/>
      <c r="E42" s="58"/>
      <c r="F42" s="59"/>
    </row>
    <row r="44" spans="1:23">
      <c r="A44" s="51" t="s">
        <v>51</v>
      </c>
      <c r="B44" s="51"/>
      <c r="C44" s="51"/>
      <c r="D44" s="51"/>
      <c r="E44" s="51"/>
      <c r="F44" s="51"/>
      <c r="G44" s="51"/>
      <c r="H44" s="51"/>
      <c r="I44" s="51"/>
      <c r="J44" s="51"/>
    </row>
    <row r="45" spans="1:23">
      <c r="A45" s="51" t="s">
        <v>52</v>
      </c>
      <c r="B45" s="51"/>
      <c r="C45" s="51"/>
      <c r="D45" s="51"/>
      <c r="E45" s="51"/>
      <c r="F45" s="51"/>
      <c r="G45" s="51"/>
      <c r="H45" s="51"/>
      <c r="I45" s="51"/>
      <c r="J45" s="51"/>
    </row>
    <row r="46" spans="1:23">
      <c r="A46" s="51" t="s">
        <v>53</v>
      </c>
      <c r="B46" s="51"/>
      <c r="C46" s="51"/>
      <c r="D46" s="51"/>
      <c r="E46" s="51"/>
      <c r="F46" s="51"/>
      <c r="G46" s="51"/>
      <c r="H46" s="51"/>
      <c r="I46" s="51"/>
      <c r="J46" s="51"/>
    </row>
    <row r="47" spans="1:23">
      <c r="A47" s="51" t="s">
        <v>54</v>
      </c>
      <c r="B47" s="51"/>
      <c r="C47" s="51"/>
      <c r="D47" s="51"/>
      <c r="E47" s="51"/>
      <c r="F47" s="51"/>
      <c r="G47" s="51"/>
      <c r="H47" s="51"/>
      <c r="I47" s="51"/>
      <c r="J47" s="51"/>
    </row>
    <row r="48" spans="1:23">
      <c r="A48" s="60" t="s">
        <v>55</v>
      </c>
      <c r="B48" s="60"/>
      <c r="C48" s="60"/>
      <c r="D48" s="60"/>
      <c r="E48" s="60"/>
      <c r="F48" s="60"/>
      <c r="G48" s="60"/>
      <c r="H48" s="60"/>
      <c r="I48" s="60"/>
      <c r="J48" s="60"/>
    </row>
    <row r="49" spans="1:19" ht="14.25" customHeight="1">
      <c r="A49" s="60"/>
      <c r="B49" s="60"/>
      <c r="C49" s="60"/>
      <c r="D49" s="60"/>
      <c r="E49" s="60"/>
      <c r="F49" s="60"/>
      <c r="G49" s="60"/>
      <c r="H49" s="60"/>
      <c r="I49" s="60"/>
      <c r="J49" s="60"/>
    </row>
    <row r="50" spans="1:19" ht="3" customHeight="1">
      <c r="A50" s="60"/>
      <c r="B50" s="60"/>
      <c r="C50" s="60"/>
      <c r="D50" s="60"/>
      <c r="E50" s="60"/>
      <c r="F50" s="60"/>
      <c r="G50" s="60"/>
      <c r="H50" s="60"/>
      <c r="I50" s="60"/>
      <c r="J50" s="60"/>
    </row>
    <row r="51" spans="1:19">
      <c r="A51" s="55" t="s">
        <v>56</v>
      </c>
      <c r="B51" s="55"/>
      <c r="C51" s="55"/>
      <c r="D51" s="55"/>
      <c r="E51" s="55"/>
      <c r="F51" s="55"/>
      <c r="G51" s="55"/>
      <c r="H51" s="55"/>
      <c r="I51" s="55"/>
      <c r="J51" s="55"/>
    </row>
    <row r="52" spans="1:19" ht="15" customHeight="1">
      <c r="A52" s="51" t="s">
        <v>57</v>
      </c>
      <c r="B52" s="52"/>
      <c r="C52" s="52"/>
      <c r="D52" s="52"/>
      <c r="E52" s="52"/>
      <c r="F52" s="52"/>
      <c r="G52" s="52"/>
      <c r="H52" s="52"/>
      <c r="I52" s="52"/>
      <c r="J52" s="42"/>
      <c r="K52"/>
      <c r="L52"/>
      <c r="M52"/>
      <c r="N52"/>
      <c r="O52"/>
      <c r="P52"/>
      <c r="Q52"/>
      <c r="R52"/>
      <c r="S52"/>
    </row>
    <row r="54" spans="1:19">
      <c r="A54" t="s">
        <v>58</v>
      </c>
    </row>
  </sheetData>
  <sheetProtection sheet="1" objects="1" scenarios="1"/>
  <mergeCells count="13">
    <mergeCell ref="A52:I52"/>
    <mergeCell ref="T14:V14"/>
    <mergeCell ref="Q21:R21"/>
    <mergeCell ref="A51:J51"/>
    <mergeCell ref="T28:W28"/>
    <mergeCell ref="A34:J34"/>
    <mergeCell ref="Q36:S36"/>
    <mergeCell ref="A42:F42"/>
    <mergeCell ref="A44:J44"/>
    <mergeCell ref="A45:J45"/>
    <mergeCell ref="A46:J46"/>
    <mergeCell ref="A47:J47"/>
    <mergeCell ref="A48:J5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980CE-25B1-49E1-9FF5-6F34A0484C83}">
  <dimension ref="A1:M24"/>
  <sheetViews>
    <sheetView zoomScale="110" zoomScaleNormal="110" workbookViewId="0">
      <selection activeCell="K21" sqref="K21"/>
    </sheetView>
  </sheetViews>
  <sheetFormatPr defaultRowHeight="14.45"/>
  <cols>
    <col min="1" max="1" width="27.42578125" customWidth="1"/>
    <col min="2" max="2" width="12.7109375" customWidth="1"/>
    <col min="3" max="3" width="11.7109375" customWidth="1"/>
    <col min="4" max="4" width="13.28515625" customWidth="1"/>
    <col min="5" max="5" width="11.42578125" customWidth="1"/>
    <col min="6" max="6" width="12.5703125" customWidth="1"/>
    <col min="7" max="7" width="11.42578125" customWidth="1"/>
    <col min="8" max="8" width="13.85546875" customWidth="1"/>
    <col min="9" max="9" width="12.85546875" customWidth="1"/>
    <col min="10" max="10" width="13.42578125" customWidth="1"/>
    <col min="11" max="11" width="22.5703125" customWidth="1"/>
    <col min="12" max="12" width="12.42578125" customWidth="1"/>
    <col min="13" max="13" width="15.42578125" customWidth="1"/>
  </cols>
  <sheetData>
    <row r="1" spans="1:13" ht="18">
      <c r="K1" s="64" t="s">
        <v>59</v>
      </c>
      <c r="L1" s="64"/>
      <c r="M1" s="64"/>
    </row>
    <row r="2" spans="1:13" ht="18">
      <c r="A2" s="63" t="s">
        <v>60</v>
      </c>
      <c r="B2" s="63"/>
      <c r="C2" s="63"/>
      <c r="D2" s="63"/>
      <c r="E2" s="63"/>
      <c r="F2" s="63"/>
      <c r="G2" s="63"/>
      <c r="H2" s="63"/>
      <c r="I2" s="63"/>
      <c r="K2" s="3"/>
      <c r="L2" s="4" t="s">
        <v>61</v>
      </c>
      <c r="M2" s="4" t="s">
        <v>62</v>
      </c>
    </row>
    <row r="3" spans="1:13" ht="45.75" customHeight="1">
      <c r="A3" s="65" t="s">
        <v>63</v>
      </c>
      <c r="B3" s="66"/>
      <c r="C3" s="66"/>
      <c r="D3" s="66"/>
      <c r="E3" s="66"/>
      <c r="F3" s="66"/>
      <c r="G3" s="66"/>
      <c r="H3" s="66"/>
      <c r="I3" s="66"/>
      <c r="J3" s="67"/>
      <c r="K3" s="5" t="s">
        <v>64</v>
      </c>
      <c r="L3" s="6">
        <v>6023</v>
      </c>
      <c r="M3" s="6">
        <v>10217</v>
      </c>
    </row>
    <row r="4" spans="1:13" ht="17.45">
      <c r="A4" s="39"/>
      <c r="B4" s="39"/>
      <c r="C4" s="39"/>
      <c r="D4" s="39"/>
      <c r="E4" s="39"/>
      <c r="F4" s="39"/>
      <c r="G4" s="39"/>
      <c r="H4" s="39"/>
      <c r="I4" s="39"/>
      <c r="J4" s="39"/>
      <c r="K4" s="5" t="s">
        <v>65</v>
      </c>
      <c r="L4" s="6">
        <v>1643</v>
      </c>
      <c r="M4" s="6">
        <v>5837</v>
      </c>
    </row>
    <row r="5" spans="1:13" ht="20.45" thickBot="1">
      <c r="A5" s="28" t="s">
        <v>66</v>
      </c>
      <c r="B5" s="24" t="s">
        <v>16</v>
      </c>
      <c r="C5" s="24" t="s">
        <v>17</v>
      </c>
      <c r="D5" s="24" t="s">
        <v>18</v>
      </c>
      <c r="E5" s="24" t="s">
        <v>19</v>
      </c>
      <c r="F5" s="24" t="s">
        <v>20</v>
      </c>
      <c r="G5" s="24" t="s">
        <v>21</v>
      </c>
      <c r="H5" s="24" t="s">
        <v>43</v>
      </c>
      <c r="I5" s="24" t="s">
        <v>67</v>
      </c>
      <c r="K5" s="12" t="s">
        <v>68</v>
      </c>
      <c r="L5" s="68">
        <v>4380</v>
      </c>
      <c r="M5" s="69"/>
    </row>
    <row r="6" spans="1:13" ht="18" thickTop="1">
      <c r="A6" s="40" t="s">
        <v>37</v>
      </c>
      <c r="B6" s="10">
        <f>L3</f>
        <v>6023</v>
      </c>
      <c r="C6" s="10">
        <f>SUM(L4)</f>
        <v>1643</v>
      </c>
      <c r="D6" s="10">
        <f>L3</f>
        <v>6023</v>
      </c>
      <c r="E6" s="10">
        <f>L3</f>
        <v>6023</v>
      </c>
      <c r="F6" s="10">
        <f>L3</f>
        <v>6023</v>
      </c>
      <c r="G6" s="10">
        <f>L3</f>
        <v>6023</v>
      </c>
      <c r="H6" s="11">
        <f>SUM(B6:D6)</f>
        <v>13689</v>
      </c>
      <c r="I6" s="11">
        <f>SUM(E6:G6)</f>
        <v>18069</v>
      </c>
      <c r="K6" s="12" t="s">
        <v>69</v>
      </c>
      <c r="L6" s="68">
        <f>$L$5*2</f>
        <v>8760</v>
      </c>
      <c r="M6" s="69"/>
    </row>
    <row r="7" spans="1:13">
      <c r="A7" s="40" t="s">
        <v>38</v>
      </c>
      <c r="B7" s="10">
        <f>$L$5</f>
        <v>4380</v>
      </c>
      <c r="C7" s="10">
        <f>$L$6</f>
        <v>8760</v>
      </c>
      <c r="D7" s="10">
        <f>$L$5</f>
        <v>4380</v>
      </c>
      <c r="E7" s="10">
        <f>$L$5</f>
        <v>4380</v>
      </c>
      <c r="F7" s="10">
        <f>$L$5</f>
        <v>4380</v>
      </c>
      <c r="G7" s="10">
        <f>$L$5</f>
        <v>4380</v>
      </c>
      <c r="H7" s="10">
        <f>SUM(B7:D7)</f>
        <v>17520</v>
      </c>
      <c r="I7" s="10">
        <f>SUM(E7:G7)</f>
        <v>13140</v>
      </c>
    </row>
    <row r="8" spans="1:13" ht="28.9">
      <c r="A8" s="46" t="s">
        <v>39</v>
      </c>
      <c r="B8" s="10">
        <v>1000</v>
      </c>
      <c r="C8" s="10">
        <v>1000</v>
      </c>
      <c r="D8" s="10">
        <v>1000</v>
      </c>
      <c r="E8" s="10">
        <v>1000</v>
      </c>
      <c r="F8" s="10">
        <v>1000</v>
      </c>
      <c r="G8" s="10">
        <v>1000</v>
      </c>
      <c r="H8" s="47">
        <f>SUM(B8:D8)</f>
        <v>3000</v>
      </c>
      <c r="I8" s="47">
        <f>SUM(E8:G8)</f>
        <v>3000</v>
      </c>
    </row>
    <row r="9" spans="1:13" ht="15.6">
      <c r="A9" s="41" t="s">
        <v>40</v>
      </c>
      <c r="B9" s="14">
        <f>SUM(B6:B8)</f>
        <v>11403</v>
      </c>
      <c r="C9" s="14">
        <f t="shared" ref="C9:G9" si="0">SUM(C6:C8)</f>
        <v>11403</v>
      </c>
      <c r="D9" s="14">
        <f t="shared" si="0"/>
        <v>11403</v>
      </c>
      <c r="E9" s="14">
        <f t="shared" si="0"/>
        <v>11403</v>
      </c>
      <c r="F9" s="14">
        <f t="shared" si="0"/>
        <v>11403</v>
      </c>
      <c r="G9" s="14">
        <f t="shared" si="0"/>
        <v>11403</v>
      </c>
      <c r="H9" s="15">
        <f>SUM(H6:H8)</f>
        <v>34209</v>
      </c>
      <c r="I9" s="15">
        <f t="shared" ref="I9" si="1">SUM(I6:I8)</f>
        <v>34209</v>
      </c>
      <c r="J9" s="38">
        <f>SUM(H9:I9)</f>
        <v>68418</v>
      </c>
    </row>
    <row r="10" spans="1:13" ht="15.6">
      <c r="A10" s="2"/>
      <c r="B10" s="17"/>
      <c r="C10" s="17"/>
      <c r="D10" s="17"/>
      <c r="E10" s="17"/>
      <c r="F10" s="17"/>
      <c r="G10" s="17"/>
      <c r="H10" s="18"/>
      <c r="I10" s="18"/>
      <c r="J10" s="16"/>
    </row>
    <row r="11" spans="1:13" ht="18">
      <c r="A11" s="63" t="s">
        <v>70</v>
      </c>
      <c r="B11" s="63"/>
      <c r="C11" s="63"/>
      <c r="D11" s="63"/>
      <c r="E11" s="63"/>
      <c r="F11" s="63"/>
      <c r="G11" s="63"/>
      <c r="H11" s="63"/>
      <c r="I11" s="63"/>
      <c r="J11" s="16"/>
    </row>
    <row r="12" spans="1:13" ht="18" customHeight="1" thickBot="1">
      <c r="A12" s="28" t="s">
        <v>71</v>
      </c>
      <c r="B12" s="24" t="s">
        <v>16</v>
      </c>
      <c r="C12" s="24" t="s">
        <v>17</v>
      </c>
      <c r="D12" s="24" t="s">
        <v>72</v>
      </c>
      <c r="E12" s="24" t="s">
        <v>19</v>
      </c>
      <c r="F12" s="24" t="s">
        <v>20</v>
      </c>
      <c r="G12" s="24" t="s">
        <v>21</v>
      </c>
      <c r="H12" s="29" t="s">
        <v>43</v>
      </c>
      <c r="I12" s="24" t="s">
        <v>67</v>
      </c>
    </row>
    <row r="13" spans="1:13" ht="18" customHeight="1" thickTop="1">
      <c r="A13" s="40" t="s">
        <v>37</v>
      </c>
      <c r="B13" s="10">
        <f>$M$3</f>
        <v>10217</v>
      </c>
      <c r="C13" s="10">
        <f>+M4</f>
        <v>5837</v>
      </c>
      <c r="D13" s="10">
        <f t="shared" ref="D13:F13" si="2">$M$3</f>
        <v>10217</v>
      </c>
      <c r="E13" s="10">
        <f t="shared" si="2"/>
        <v>10217</v>
      </c>
      <c r="F13" s="10">
        <f t="shared" si="2"/>
        <v>10217</v>
      </c>
      <c r="G13" s="10">
        <f>M3+2500</f>
        <v>12717</v>
      </c>
      <c r="H13" s="11">
        <f>SUM(B13:D13)</f>
        <v>26271</v>
      </c>
      <c r="I13" s="11">
        <f>SUM(E13:G13)</f>
        <v>33151</v>
      </c>
    </row>
    <row r="14" spans="1:13">
      <c r="A14" s="40" t="s">
        <v>38</v>
      </c>
      <c r="B14" s="10">
        <f>$L$5</f>
        <v>4380</v>
      </c>
      <c r="C14" s="10">
        <f>$L$6</f>
        <v>8760</v>
      </c>
      <c r="D14" s="10">
        <f t="shared" ref="D14:G14" si="3">$L$5</f>
        <v>4380</v>
      </c>
      <c r="E14" s="10">
        <f t="shared" si="3"/>
        <v>4380</v>
      </c>
      <c r="F14" s="10">
        <f t="shared" si="3"/>
        <v>4380</v>
      </c>
      <c r="G14" s="10">
        <f t="shared" si="3"/>
        <v>4380</v>
      </c>
      <c r="H14" s="10">
        <f>SUM(B14:D14)</f>
        <v>17520</v>
      </c>
      <c r="I14" s="10">
        <f>SUM(E14:G14)</f>
        <v>13140</v>
      </c>
    </row>
    <row r="15" spans="1:13">
      <c r="A15" s="40" t="s">
        <v>73</v>
      </c>
      <c r="B15" s="10">
        <v>2500</v>
      </c>
      <c r="C15" s="10">
        <v>2500</v>
      </c>
      <c r="D15" s="10">
        <v>2500</v>
      </c>
      <c r="E15" s="10">
        <v>2500</v>
      </c>
      <c r="F15" s="10">
        <v>2500</v>
      </c>
      <c r="G15" s="10">
        <v>0</v>
      </c>
      <c r="H15" s="10">
        <f>SUM(B15:D15)</f>
        <v>7500</v>
      </c>
      <c r="I15" s="10">
        <f>SUM(E15:G15)</f>
        <v>5000</v>
      </c>
    </row>
    <row r="16" spans="1:13" ht="15.6">
      <c r="A16" s="30" t="s">
        <v>40</v>
      </c>
      <c r="B16" s="21">
        <f>SUM(B13:B15)</f>
        <v>17097</v>
      </c>
      <c r="C16" s="21">
        <f t="shared" ref="C16:G16" si="4">SUM(C13:C15)</f>
        <v>17097</v>
      </c>
      <c r="D16" s="21">
        <f t="shared" si="4"/>
        <v>17097</v>
      </c>
      <c r="E16" s="21">
        <f t="shared" si="4"/>
        <v>17097</v>
      </c>
      <c r="F16" s="21">
        <f t="shared" si="4"/>
        <v>17097</v>
      </c>
      <c r="G16" s="21">
        <f t="shared" si="4"/>
        <v>17097</v>
      </c>
      <c r="H16" s="21">
        <f t="shared" ref="H16" si="5">SUM(H13:H15)</f>
        <v>51291</v>
      </c>
      <c r="I16" s="21">
        <f t="shared" ref="I16" si="6">SUM(I13:I15)</f>
        <v>51291</v>
      </c>
      <c r="J16" s="38">
        <f>SUM(H16:I16)</f>
        <v>102582</v>
      </c>
    </row>
    <row r="17" spans="1:10" ht="33.6" customHeight="1"/>
    <row r="18" spans="1:10" ht="30" customHeight="1">
      <c r="A18" s="51" t="s">
        <v>74</v>
      </c>
      <c r="B18" s="51"/>
      <c r="C18" s="51"/>
      <c r="D18" s="51"/>
      <c r="E18" s="51"/>
      <c r="F18" s="51"/>
      <c r="G18" s="51"/>
      <c r="H18" s="51"/>
      <c r="I18" s="51"/>
      <c r="J18" s="51"/>
    </row>
    <row r="19" spans="1:10" ht="18.75" customHeight="1">
      <c r="A19" s="51" t="s">
        <v>75</v>
      </c>
      <c r="B19" s="51"/>
      <c r="C19" s="51"/>
      <c r="D19" s="51"/>
      <c r="E19" s="51"/>
      <c r="F19" s="51"/>
      <c r="G19" s="51"/>
      <c r="H19" s="51"/>
      <c r="I19" s="51"/>
      <c r="J19" s="51"/>
    </row>
    <row r="20" spans="1:10" ht="41.25" customHeight="1">
      <c r="A20" s="61" t="s">
        <v>76</v>
      </c>
      <c r="B20" s="62"/>
      <c r="C20" s="62"/>
      <c r="D20" s="62"/>
      <c r="E20" s="62"/>
      <c r="F20" s="62"/>
      <c r="G20" s="62"/>
      <c r="H20" s="62"/>
      <c r="I20" s="62"/>
      <c r="J20" s="62"/>
    </row>
    <row r="21" spans="1:10">
      <c r="A21" s="51" t="s">
        <v>77</v>
      </c>
      <c r="B21" s="51"/>
      <c r="C21" s="51"/>
      <c r="D21" s="51"/>
      <c r="E21" s="51"/>
      <c r="F21" s="51"/>
      <c r="G21" s="51"/>
      <c r="H21" s="51"/>
      <c r="I21" s="51"/>
      <c r="J21" s="51"/>
    </row>
    <row r="22" spans="1:10" ht="15" customHeight="1">
      <c r="A22" s="51" t="s">
        <v>57</v>
      </c>
      <c r="B22" s="52"/>
      <c r="C22" s="52"/>
      <c r="D22" s="52"/>
      <c r="E22" s="52"/>
      <c r="F22" s="52"/>
      <c r="G22" s="52"/>
      <c r="H22" s="52"/>
      <c r="I22" s="52"/>
      <c r="J22" s="42"/>
    </row>
    <row r="24" spans="1:10">
      <c r="A24" t="s">
        <v>58</v>
      </c>
    </row>
  </sheetData>
  <sheetProtection sheet="1" objects="1" scenarios="1"/>
  <mergeCells count="11">
    <mergeCell ref="A11:I11"/>
    <mergeCell ref="K1:M1"/>
    <mergeCell ref="A2:I2"/>
    <mergeCell ref="A3:J3"/>
    <mergeCell ref="L5:M5"/>
    <mergeCell ref="L6:M6"/>
    <mergeCell ref="A22:I22"/>
    <mergeCell ref="A21:J21"/>
    <mergeCell ref="A18:J18"/>
    <mergeCell ref="A19:J19"/>
    <mergeCell ref="A20:J20"/>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2D094-F97A-4327-A880-6FBFCB3D8315}">
  <dimension ref="A1:M24"/>
  <sheetViews>
    <sheetView topLeftCell="A8" zoomScale="110" zoomScaleNormal="110" workbookViewId="0">
      <selection activeCell="A15" sqref="A15"/>
    </sheetView>
  </sheetViews>
  <sheetFormatPr defaultRowHeight="14.45"/>
  <cols>
    <col min="1" max="1" width="29.140625" customWidth="1"/>
    <col min="2" max="2" width="12.42578125" customWidth="1"/>
    <col min="3" max="3" width="12.5703125" customWidth="1"/>
    <col min="4" max="4" width="12.28515625" customWidth="1"/>
    <col min="5" max="5" width="13.140625" customWidth="1"/>
    <col min="6" max="6" width="12" customWidth="1"/>
    <col min="7" max="7" width="13.5703125" customWidth="1"/>
    <col min="8" max="8" width="11.5703125" customWidth="1"/>
    <col min="9" max="10" width="12.28515625" customWidth="1"/>
    <col min="11" max="11" width="23.85546875" customWidth="1"/>
    <col min="12" max="12" width="12.28515625" customWidth="1"/>
    <col min="13" max="13" width="13.7109375" customWidth="1"/>
  </cols>
  <sheetData>
    <row r="1" spans="1:13" ht="18">
      <c r="K1" s="64" t="s">
        <v>59</v>
      </c>
      <c r="L1" s="64"/>
      <c r="M1" s="64"/>
    </row>
    <row r="2" spans="1:13" ht="18">
      <c r="A2" s="71" t="s">
        <v>60</v>
      </c>
      <c r="B2" s="71"/>
      <c r="C2" s="71"/>
      <c r="D2" s="71"/>
      <c r="E2" s="71"/>
      <c r="F2" s="71"/>
      <c r="G2" s="71"/>
      <c r="H2" s="71"/>
      <c r="I2" s="71"/>
      <c r="K2" s="3"/>
      <c r="L2" s="4" t="s">
        <v>61</v>
      </c>
      <c r="M2" s="4" t="s">
        <v>62</v>
      </c>
    </row>
    <row r="3" spans="1:13" ht="46.5" customHeight="1">
      <c r="A3" s="65" t="s">
        <v>78</v>
      </c>
      <c r="B3" s="66"/>
      <c r="C3" s="66"/>
      <c r="D3" s="66"/>
      <c r="E3" s="66"/>
      <c r="F3" s="66"/>
      <c r="G3" s="66"/>
      <c r="H3" s="66"/>
      <c r="I3" s="66"/>
      <c r="J3" s="67"/>
      <c r="K3" s="5" t="s">
        <v>64</v>
      </c>
      <c r="L3" s="6">
        <v>3000</v>
      </c>
      <c r="M3" s="6">
        <v>5818</v>
      </c>
    </row>
    <row r="4" spans="1:13" ht="17.45">
      <c r="A4" s="39"/>
      <c r="B4" s="39"/>
      <c r="C4" s="39"/>
      <c r="D4" s="39"/>
      <c r="E4" s="39"/>
      <c r="F4" s="39"/>
      <c r="G4" s="39"/>
      <c r="H4" s="39"/>
      <c r="I4" s="39"/>
      <c r="J4" s="39"/>
      <c r="K4" s="5" t="s">
        <v>65</v>
      </c>
      <c r="L4" s="6">
        <v>0</v>
      </c>
      <c r="M4" s="6">
        <v>1628</v>
      </c>
    </row>
    <row r="5" spans="1:13" ht="20.45" thickBot="1">
      <c r="A5" s="7" t="s">
        <v>66</v>
      </c>
      <c r="B5" s="8" t="s">
        <v>16</v>
      </c>
      <c r="C5" s="8" t="s">
        <v>17</v>
      </c>
      <c r="D5" s="8" t="s">
        <v>18</v>
      </c>
      <c r="E5" s="8" t="s">
        <v>19</v>
      </c>
      <c r="F5" s="8" t="s">
        <v>20</v>
      </c>
      <c r="G5" s="8" t="s">
        <v>21</v>
      </c>
      <c r="H5" s="8" t="s">
        <v>43</v>
      </c>
      <c r="I5" s="8" t="s">
        <v>67</v>
      </c>
      <c r="K5" s="12" t="s">
        <v>68</v>
      </c>
      <c r="L5" s="68">
        <v>4380</v>
      </c>
      <c r="M5" s="69"/>
    </row>
    <row r="6" spans="1:13" ht="18" thickTop="1">
      <c r="A6" s="9" t="s">
        <v>37</v>
      </c>
      <c r="B6" s="10">
        <f>$L$3</f>
        <v>3000</v>
      </c>
      <c r="C6" s="10">
        <f>L4</f>
        <v>0</v>
      </c>
      <c r="D6" s="10">
        <f>$L$3</f>
        <v>3000</v>
      </c>
      <c r="E6" s="10">
        <f>$L$3</f>
        <v>3000</v>
      </c>
      <c r="F6" s="10">
        <f>$L$3</f>
        <v>3000</v>
      </c>
      <c r="G6" s="36">
        <f>$L$3</f>
        <v>3000</v>
      </c>
      <c r="H6" s="11">
        <f>SUM(B6:D6)</f>
        <v>6000</v>
      </c>
      <c r="I6" s="11">
        <f>SUM(E6:G6)</f>
        <v>9000</v>
      </c>
      <c r="K6" s="12" t="s">
        <v>69</v>
      </c>
      <c r="L6" s="68">
        <f>$L$5*2</f>
        <v>8760</v>
      </c>
      <c r="M6" s="69"/>
    </row>
    <row r="7" spans="1:13">
      <c r="A7" s="9" t="s">
        <v>38</v>
      </c>
      <c r="B7" s="10">
        <f>$L$5</f>
        <v>4380</v>
      </c>
      <c r="C7" s="10">
        <f>$L$6</f>
        <v>8760</v>
      </c>
      <c r="D7" s="10">
        <f>$L$5</f>
        <v>4380</v>
      </c>
      <c r="E7" s="10">
        <f>$L$5</f>
        <v>4380</v>
      </c>
      <c r="F7" s="10">
        <f>$L$5</f>
        <v>4380</v>
      </c>
      <c r="G7" s="36">
        <f>$L$5</f>
        <v>4380</v>
      </c>
      <c r="H7" s="10">
        <f>SUM(B7:D7)</f>
        <v>17520</v>
      </c>
      <c r="I7" s="10">
        <f>SUM(E7:G7)</f>
        <v>13140</v>
      </c>
    </row>
    <row r="8" spans="1:13" ht="28.9">
      <c r="A8" s="45" t="s">
        <v>39</v>
      </c>
      <c r="B8" s="43">
        <v>1000</v>
      </c>
      <c r="C8" s="43">
        <v>1000</v>
      </c>
      <c r="D8" s="43">
        <v>1000</v>
      </c>
      <c r="E8" s="43">
        <v>1000</v>
      </c>
      <c r="F8" s="43">
        <v>1000</v>
      </c>
      <c r="G8" s="43">
        <v>1000</v>
      </c>
      <c r="H8" s="44">
        <f>SUM(B8:D8)</f>
        <v>3000</v>
      </c>
      <c r="I8" s="44">
        <f>SUM(E8:G8)</f>
        <v>3000</v>
      </c>
    </row>
    <row r="9" spans="1:13" ht="15.6">
      <c r="A9" s="13" t="s">
        <v>40</v>
      </c>
      <c r="B9" s="14">
        <f>SUM(B6:B8)</f>
        <v>8380</v>
      </c>
      <c r="C9" s="14">
        <f t="shared" ref="C9:G9" si="0">SUM(C6:C8)</f>
        <v>9760</v>
      </c>
      <c r="D9" s="14">
        <f t="shared" si="0"/>
        <v>8380</v>
      </c>
      <c r="E9" s="14">
        <f t="shared" si="0"/>
        <v>8380</v>
      </c>
      <c r="F9" s="14">
        <f t="shared" si="0"/>
        <v>8380</v>
      </c>
      <c r="G9" s="37">
        <f t="shared" si="0"/>
        <v>8380</v>
      </c>
      <c r="H9" s="15">
        <f>SUM(H6:H8)</f>
        <v>26520</v>
      </c>
      <c r="I9" s="15">
        <f t="shared" ref="I9" si="1">SUM(I6:I8)</f>
        <v>25140</v>
      </c>
      <c r="J9" s="38">
        <f>SUM(H9:I9)</f>
        <v>51660</v>
      </c>
    </row>
    <row r="10" spans="1:13" ht="15.6">
      <c r="A10" s="2"/>
      <c r="B10" s="17"/>
      <c r="C10" s="17"/>
      <c r="D10" s="17"/>
      <c r="E10" s="17"/>
      <c r="F10" s="17"/>
      <c r="G10" s="17"/>
      <c r="H10" s="18"/>
      <c r="I10" s="18"/>
      <c r="J10" s="16"/>
    </row>
    <row r="11" spans="1:13" ht="18">
      <c r="A11" s="71" t="s">
        <v>70</v>
      </c>
      <c r="B11" s="71"/>
      <c r="C11" s="71"/>
      <c r="D11" s="71"/>
      <c r="E11" s="71"/>
      <c r="F11" s="71"/>
      <c r="G11" s="71"/>
      <c r="H11" s="71"/>
      <c r="I11" s="71"/>
      <c r="J11" s="16"/>
    </row>
    <row r="12" spans="1:13" ht="24" customHeight="1" thickBot="1">
      <c r="A12" s="7" t="s">
        <v>71</v>
      </c>
      <c r="B12" s="8" t="s">
        <v>16</v>
      </c>
      <c r="C12" s="8" t="s">
        <v>17</v>
      </c>
      <c r="D12" s="8" t="s">
        <v>72</v>
      </c>
      <c r="E12" s="8" t="s">
        <v>19</v>
      </c>
      <c r="F12" s="8" t="s">
        <v>20</v>
      </c>
      <c r="G12" s="8" t="s">
        <v>21</v>
      </c>
      <c r="H12" s="19" t="s">
        <v>43</v>
      </c>
      <c r="I12" s="8" t="s">
        <v>67</v>
      </c>
    </row>
    <row r="13" spans="1:13" ht="24" customHeight="1" thickTop="1">
      <c r="A13" s="9" t="s">
        <v>37</v>
      </c>
      <c r="B13" s="10">
        <f>$M$3</f>
        <v>5818</v>
      </c>
      <c r="C13" s="10">
        <f>$M$4</f>
        <v>1628</v>
      </c>
      <c r="D13" s="10">
        <f t="shared" ref="D13:F13" si="2">$M$3</f>
        <v>5818</v>
      </c>
      <c r="E13" s="10">
        <f t="shared" si="2"/>
        <v>5818</v>
      </c>
      <c r="F13" s="10">
        <f t="shared" si="2"/>
        <v>5818</v>
      </c>
      <c r="G13" s="36">
        <f>M3+2500</f>
        <v>8318</v>
      </c>
      <c r="H13" s="11">
        <f>SUM(B13:D13)</f>
        <v>13264</v>
      </c>
      <c r="I13" s="11">
        <f>SUM(E13:G13)</f>
        <v>19954</v>
      </c>
    </row>
    <row r="14" spans="1:13" ht="32.1" customHeight="1">
      <c r="A14" s="9" t="s">
        <v>38</v>
      </c>
      <c r="B14" s="10">
        <f>$L$5</f>
        <v>4380</v>
      </c>
      <c r="C14" s="10">
        <f>$L$6</f>
        <v>8760</v>
      </c>
      <c r="D14" s="10">
        <f t="shared" ref="D14:G14" si="3">$L$5</f>
        <v>4380</v>
      </c>
      <c r="E14" s="10">
        <f t="shared" si="3"/>
        <v>4380</v>
      </c>
      <c r="F14" s="10">
        <f t="shared" si="3"/>
        <v>4380</v>
      </c>
      <c r="G14" s="36">
        <f t="shared" si="3"/>
        <v>4380</v>
      </c>
      <c r="H14" s="10">
        <f>SUM(B14:D14)</f>
        <v>17520</v>
      </c>
      <c r="I14" s="10">
        <f>SUM(E14:G14)</f>
        <v>13140</v>
      </c>
    </row>
    <row r="15" spans="1:13">
      <c r="A15" s="40" t="s">
        <v>73</v>
      </c>
      <c r="B15" s="10">
        <v>2500</v>
      </c>
      <c r="C15" s="10">
        <v>2500</v>
      </c>
      <c r="D15" s="10">
        <v>2500</v>
      </c>
      <c r="E15" s="10">
        <v>2500</v>
      </c>
      <c r="F15" s="10">
        <v>2500</v>
      </c>
      <c r="G15" s="10">
        <v>0</v>
      </c>
      <c r="H15" s="10">
        <f>SUM(B15:D15)</f>
        <v>7500</v>
      </c>
      <c r="I15" s="10">
        <f>SUM(E15:G15)</f>
        <v>5000</v>
      </c>
    </row>
    <row r="16" spans="1:13" ht="15.6">
      <c r="A16" s="20" t="s">
        <v>40</v>
      </c>
      <c r="B16" s="21">
        <f>SUM(B13:B15)</f>
        <v>12698</v>
      </c>
      <c r="C16" s="21">
        <f t="shared" ref="C16:G16" si="4">SUM(C13:C15)</f>
        <v>12888</v>
      </c>
      <c r="D16" s="21">
        <f t="shared" si="4"/>
        <v>12698</v>
      </c>
      <c r="E16" s="21">
        <f t="shared" si="4"/>
        <v>12698</v>
      </c>
      <c r="F16" s="21">
        <f t="shared" si="4"/>
        <v>12698</v>
      </c>
      <c r="G16" s="21">
        <f t="shared" si="4"/>
        <v>12698</v>
      </c>
      <c r="H16" s="21">
        <f t="shared" ref="H16" si="5">SUM(H13:H15)</f>
        <v>38284</v>
      </c>
      <c r="I16" s="21">
        <f t="shared" ref="I16" si="6">SUM(I13:I15)</f>
        <v>38094</v>
      </c>
      <c r="J16" s="38">
        <f>SUM(H16:I16)</f>
        <v>76378</v>
      </c>
    </row>
    <row r="17" spans="1:10" ht="32.1" customHeight="1"/>
    <row r="18" spans="1:10" ht="32.450000000000003" customHeight="1">
      <c r="A18" s="51" t="s">
        <v>79</v>
      </c>
      <c r="B18" s="51"/>
      <c r="C18" s="51"/>
      <c r="D18" s="51"/>
      <c r="E18" s="51"/>
      <c r="F18" s="51"/>
      <c r="G18" s="51"/>
      <c r="H18" s="51"/>
      <c r="I18" s="51"/>
      <c r="J18" s="51"/>
    </row>
    <row r="19" spans="1:10" ht="17.25" customHeight="1">
      <c r="A19" s="51" t="s">
        <v>75</v>
      </c>
      <c r="B19" s="51"/>
      <c r="C19" s="51"/>
      <c r="D19" s="51"/>
      <c r="E19" s="51"/>
      <c r="F19" s="51"/>
      <c r="G19" s="51"/>
      <c r="H19" s="51"/>
      <c r="I19" s="51"/>
      <c r="J19" s="51"/>
    </row>
    <row r="20" spans="1:10" ht="42" customHeight="1">
      <c r="A20" s="70" t="s">
        <v>76</v>
      </c>
      <c r="B20" s="70"/>
      <c r="C20" s="70"/>
      <c r="D20" s="70"/>
      <c r="E20" s="70"/>
      <c r="F20" s="70"/>
      <c r="G20" s="70"/>
      <c r="H20" s="70"/>
      <c r="I20" s="70"/>
      <c r="J20" s="70"/>
    </row>
    <row r="21" spans="1:10">
      <c r="A21" s="51" t="s">
        <v>80</v>
      </c>
      <c r="B21" s="51"/>
      <c r="C21" s="51"/>
      <c r="D21" s="51"/>
      <c r="E21" s="51"/>
      <c r="F21" s="51"/>
      <c r="G21" s="51"/>
      <c r="H21" s="51"/>
      <c r="I21" s="51"/>
      <c r="J21" s="51"/>
    </row>
    <row r="22" spans="1:10">
      <c r="A22" s="51" t="s">
        <v>57</v>
      </c>
      <c r="B22" s="52"/>
      <c r="C22" s="52"/>
      <c r="D22" s="52"/>
      <c r="E22" s="52"/>
      <c r="F22" s="52"/>
      <c r="G22" s="52"/>
      <c r="H22" s="42"/>
      <c r="I22" s="42"/>
      <c r="J22" s="42"/>
    </row>
    <row r="24" spans="1:10">
      <c r="A24" t="s">
        <v>81</v>
      </c>
    </row>
  </sheetData>
  <sheetProtection sheet="1" objects="1" scenarios="1"/>
  <mergeCells count="11">
    <mergeCell ref="A11:I11"/>
    <mergeCell ref="K1:M1"/>
    <mergeCell ref="A2:I2"/>
    <mergeCell ref="A3:J3"/>
    <mergeCell ref="L5:M5"/>
    <mergeCell ref="L6:M6"/>
    <mergeCell ref="A22:G22"/>
    <mergeCell ref="A21:J21"/>
    <mergeCell ref="A18:J18"/>
    <mergeCell ref="A19:J19"/>
    <mergeCell ref="A20:J20"/>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155F878ACAB624399D035D82D36491F" ma:contentTypeVersion="6" ma:contentTypeDescription="Create a new document." ma:contentTypeScope="" ma:versionID="3767700515da0c6a406dcd6e320625a5">
  <xsd:schema xmlns:xsd="http://www.w3.org/2001/XMLSchema" xmlns:xs="http://www.w3.org/2001/XMLSchema" xmlns:p="http://schemas.microsoft.com/office/2006/metadata/properties" xmlns:ns2="7cffe65b-1938-4933-862f-eda7478686b8" targetNamespace="http://schemas.microsoft.com/office/2006/metadata/properties" ma:root="true" ma:fieldsID="f6aec86c4ff8494f2344b48c57cffafb" ns2:_="">
    <xsd:import namespace="7cffe65b-1938-4933-862f-eda7478686b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ffe65b-1938-4933-862f-eda7478686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C68ACD-75C0-445D-BCD4-D3037533994D}"/>
</file>

<file path=customXml/itemProps2.xml><?xml version="1.0" encoding="utf-8"?>
<ds:datastoreItem xmlns:ds="http://schemas.openxmlformats.org/officeDocument/2006/customXml" ds:itemID="{D4D410C7-F7E1-4F87-B9D9-041383AD5044}"/>
</file>

<file path=customXml/itemProps3.xml><?xml version="1.0" encoding="utf-8"?>
<ds:datastoreItem xmlns:ds="http://schemas.openxmlformats.org/officeDocument/2006/customXml" ds:itemID="{E0EE9784-A22A-4259-85BC-B82521DA8DFC}"/>
</file>

<file path=docMetadata/LabelInfo.xml><?xml version="1.0" encoding="utf-8"?>
<clbl:labelList xmlns:clbl="http://schemas.microsoft.com/office/2020/mipLabelMetadata">
  <clbl:label id="{a9ee03e0-b78c-4998-8bf4-79b266b85105}" enabled="1" method="Standard" siteId="{723a5a87-f39a-4a22-9247-3fc240c01396}"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pgonzale</dc:creator>
  <cp:keywords/>
  <dc:description/>
  <cp:lastModifiedBy/>
  <cp:revision/>
  <dcterms:created xsi:type="dcterms:W3CDTF">2023-05-19T14:11:38Z</dcterms:created>
  <dcterms:modified xsi:type="dcterms:W3CDTF">2026-03-04T14:10:02Z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0x0101008155F878ACAB624399D035D82D36491F</vt:lpwstr>
  </property>
</Properties>
</file>